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beec-sv\4_企画部\07_図書\01_発行図書\10_昇降機・遊戯施設定期検査業務基準書\2025年版\原稿案\遊戯施設基準書\"/>
    </mc:Choice>
  </mc:AlternateContent>
  <xr:revisionPtr revIDLastSave="0" documentId="13_ncr:1_{988A1163-58F6-4D14-BA29-4F74C9869A9F}" xr6:coauthVersionLast="47" xr6:coauthVersionMax="47" xr10:uidLastSave="{00000000-0000-0000-0000-000000000000}"/>
  <bookViews>
    <workbookView xWindow="-108" yWindow="-108" windowWidth="30936" windowHeight="16776" xr2:uid="{00000000-000D-0000-FFFF-FFFF00000000}"/>
  </bookViews>
  <sheets>
    <sheet name="検査チェックリスト (現場用)" sheetId="7" r:id="rId1"/>
  </sheets>
  <definedNames>
    <definedName name="_xlnm.Print_Area" localSheetId="0">'検査チェックリスト (現場用)'!$A$1:$U$485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4" i="7" l="1"/>
  <c r="H412" i="7"/>
  <c r="H318" i="7"/>
  <c r="H315" i="7"/>
  <c r="H291" i="7"/>
  <c r="H288" i="7"/>
  <c r="H285" i="7"/>
  <c r="H282" i="7"/>
  <c r="H279" i="7"/>
  <c r="H276" i="7"/>
  <c r="T38" i="7"/>
  <c r="S38" i="7"/>
  <c r="R38" i="7"/>
  <c r="R54" i="7" l="1"/>
  <c r="R47" i="7"/>
  <c r="T22" i="7"/>
  <c r="T21" i="7"/>
  <c r="R21" i="7"/>
  <c r="T20" i="7"/>
  <c r="T19" i="7"/>
  <c r="R19" i="7"/>
  <c r="T13" i="7"/>
  <c r="T413" i="7" l="1"/>
  <c r="R413" i="7"/>
  <c r="P413" i="7"/>
  <c r="L413" i="7"/>
  <c r="T411" i="7"/>
  <c r="R411" i="7"/>
  <c r="P411" i="7"/>
  <c r="T341" i="7"/>
  <c r="S341" i="7"/>
  <c r="R341" i="7"/>
  <c r="P341" i="7"/>
  <c r="T330" i="7"/>
  <c r="R330" i="7"/>
  <c r="P330" i="7"/>
  <c r="S330" i="7" s="1"/>
  <c r="T321" i="7"/>
  <c r="R321" i="7"/>
  <c r="N321" i="7"/>
  <c r="T320" i="7"/>
  <c r="R320" i="7"/>
  <c r="P320" i="7"/>
  <c r="L318" i="7"/>
  <c r="T316" i="7"/>
  <c r="P316" i="7"/>
  <c r="R316" i="7" s="1"/>
  <c r="L315" i="7"/>
  <c r="T313" i="7"/>
  <c r="P313" i="7"/>
  <c r="S313" i="7" s="1"/>
  <c r="T293" i="7"/>
  <c r="R293" i="7"/>
  <c r="N293" i="7"/>
  <c r="T292" i="7"/>
  <c r="R292" i="7"/>
  <c r="P292" i="7"/>
  <c r="L291" i="7"/>
  <c r="T289" i="7"/>
  <c r="P289" i="7"/>
  <c r="R289" i="7" s="1"/>
  <c r="L288" i="7"/>
  <c r="T286" i="7"/>
  <c r="P286" i="7"/>
  <c r="R286" i="7" s="1"/>
  <c r="L285" i="7"/>
  <c r="T283" i="7"/>
  <c r="P283" i="7"/>
  <c r="R283" i="7" s="1"/>
  <c r="L282" i="7"/>
  <c r="T280" i="7"/>
  <c r="P280" i="7"/>
  <c r="S280" i="7" s="1"/>
  <c r="L279" i="7"/>
  <c r="T277" i="7"/>
  <c r="P277" i="7"/>
  <c r="R277" i="7" s="1"/>
  <c r="L276" i="7"/>
  <c r="T274" i="7"/>
  <c r="P274" i="7"/>
  <c r="R274" i="7" s="1"/>
  <c r="T252" i="7"/>
  <c r="S252" i="7"/>
  <c r="P252" i="7"/>
  <c r="T241" i="7"/>
  <c r="R241" i="7"/>
  <c r="P241" i="7"/>
  <c r="S241" i="7" s="1"/>
  <c r="T235" i="7"/>
  <c r="R235" i="7"/>
  <c r="P235" i="7"/>
  <c r="S235" i="7" s="1"/>
  <c r="R204" i="7"/>
  <c r="S204" i="7" s="1"/>
  <c r="T204" i="7" s="1"/>
  <c r="R197" i="7"/>
  <c r="S197" i="7" s="1"/>
  <c r="T197" i="7" s="1"/>
  <c r="T152" i="7"/>
  <c r="S152" i="7"/>
  <c r="P152" i="7"/>
  <c r="T141" i="7"/>
  <c r="R141" i="7"/>
  <c r="P141" i="7"/>
  <c r="S141" i="7" s="1"/>
  <c r="T126" i="7"/>
  <c r="S126" i="7"/>
  <c r="R126" i="7"/>
  <c r="P126" i="7"/>
  <c r="T124" i="7"/>
  <c r="P124" i="7"/>
  <c r="S124" i="7" s="1"/>
  <c r="L124" i="7"/>
  <c r="T122" i="7"/>
  <c r="R122" i="7"/>
  <c r="P122" i="7"/>
  <c r="S122" i="7" s="1"/>
  <c r="L122" i="7"/>
  <c r="T120" i="7"/>
  <c r="R120" i="7"/>
  <c r="P120" i="7"/>
  <c r="S120" i="7" s="1"/>
  <c r="L120" i="7"/>
  <c r="T118" i="7"/>
  <c r="R118" i="7"/>
  <c r="P118" i="7"/>
  <c r="S118" i="7" s="1"/>
  <c r="L118" i="7"/>
  <c r="T116" i="7"/>
  <c r="R116" i="7"/>
  <c r="P116" i="7"/>
  <c r="S116" i="7" s="1"/>
  <c r="L116" i="7"/>
  <c r="T108" i="7"/>
  <c r="R108" i="7"/>
  <c r="N108" i="7"/>
  <c r="T107" i="7"/>
  <c r="R107" i="7"/>
  <c r="P107" i="7"/>
  <c r="L105" i="7"/>
  <c r="H105" i="7"/>
  <c r="P103" i="7" s="1"/>
  <c r="R103" i="7" s="1"/>
  <c r="L102" i="7"/>
  <c r="H102" i="7"/>
  <c r="T100" i="7"/>
  <c r="P100" i="7"/>
  <c r="R100" i="7" s="1"/>
  <c r="R94" i="7"/>
  <c r="P94" i="7"/>
  <c r="T94" i="7" s="1"/>
  <c r="R82" i="7"/>
  <c r="P82" i="7"/>
  <c r="T82" i="7" s="1"/>
  <c r="T54" i="7"/>
  <c r="P54" i="7"/>
  <c r="T49" i="7"/>
  <c r="S49" i="7"/>
  <c r="R49" i="7"/>
  <c r="T47" i="7"/>
  <c r="P47" i="7"/>
  <c r="T44" i="7"/>
  <c r="T43" i="7"/>
  <c r="P38" i="7"/>
  <c r="T37" i="7"/>
  <c r="R37" i="7"/>
  <c r="T36" i="7"/>
  <c r="R36" i="7"/>
  <c r="P35" i="7"/>
  <c r="R35" i="7" s="1"/>
  <c r="T30" i="7"/>
  <c r="T29" i="7"/>
  <c r="P21" i="7"/>
  <c r="P19" i="7"/>
  <c r="T17" i="7"/>
  <c r="S17" i="7"/>
  <c r="R17" i="7"/>
  <c r="P12" i="7"/>
  <c r="T103" i="7" l="1"/>
  <c r="T35" i="7"/>
  <c r="T12" i="7"/>
  <c r="R12" i="7"/>
  <c r="S274" i="7"/>
  <c r="S286" i="7"/>
  <c r="R313" i="7"/>
  <c r="R280" i="7"/>
  <c r="S283" i="7"/>
  <c r="R124" i="7"/>
  <c r="S100" i="7"/>
  <c r="S103" i="7"/>
  <c r="S277" i="7"/>
  <c r="S289" i="7"/>
  <c r="S316" i="7"/>
</calcChain>
</file>

<file path=xl/sharedStrings.xml><?xml version="1.0" encoding="utf-8"?>
<sst xmlns="http://schemas.openxmlformats.org/spreadsheetml/2006/main" count="1149" uniqueCount="600">
  <si>
    <t>　 (要是正となる基準値：</t>
    <phoneticPr fontId="4"/>
  </si>
  <si>
    <t>mm）</t>
    <phoneticPr fontId="4"/>
  </si>
  <si>
    <t>ブレーキライニングの取付けの状況及び表面の傷の状況</t>
    <phoneticPr fontId="4"/>
  </si>
  <si>
    <t>制動装置の機能の状況</t>
    <phoneticPr fontId="4"/>
  </si>
  <si>
    <t>制動装置の作動の状況</t>
    <phoneticPr fontId="4"/>
  </si>
  <si>
    <t>制動装置のセンサーの取付けの状況</t>
    <phoneticPr fontId="4"/>
  </si>
  <si>
    <t>制動装置のセンサーの作動の状況</t>
    <phoneticPr fontId="4"/>
  </si>
  <si>
    <t>(6)</t>
    <phoneticPr fontId="4"/>
  </si>
  <si>
    <t>追突防止装置の作動の状況</t>
    <phoneticPr fontId="4"/>
  </si>
  <si>
    <t>追突防止装置のセンサーの取付けの状況</t>
    <phoneticPr fontId="4"/>
  </si>
  <si>
    <t>追突防止装置のセンサーの作動の状況</t>
    <phoneticPr fontId="4"/>
  </si>
  <si>
    <t>水位検出装置の作動の状況</t>
    <phoneticPr fontId="4"/>
  </si>
  <si>
    <t>水位検出装置の取付け並びに劣化及び損傷の状況</t>
    <phoneticPr fontId="4"/>
  </si>
  <si>
    <t>（1）</t>
    <phoneticPr fontId="4"/>
  </si>
  <si>
    <t>乗物の外装及び床の劣化及び損傷の状況</t>
    <phoneticPr fontId="4"/>
  </si>
  <si>
    <t>乗物の構造部材及び接合部の劣化及び損傷の状況</t>
    <phoneticPr fontId="4"/>
  </si>
  <si>
    <t>乗物の座席、手すり、握り棒、安全棒等の取付け並びに劣化及び損傷の状況</t>
    <phoneticPr fontId="4"/>
  </si>
  <si>
    <t>乗物の扉、窓、掛金等の劣化及び損傷の状況</t>
    <phoneticPr fontId="4"/>
  </si>
  <si>
    <t>（2）</t>
    <phoneticPr fontId="4"/>
  </si>
  <si>
    <t>客席部取付装置</t>
    <phoneticPr fontId="4"/>
  </si>
  <si>
    <t>客席部取付装置の取付台の劣化及び損傷の状況</t>
    <phoneticPr fontId="4"/>
  </si>
  <si>
    <t>客席部取付装置の回転軸部の給油の状況</t>
    <phoneticPr fontId="4"/>
  </si>
  <si>
    <t>客席部分を吊る丸鋼、リンクチェーン等の取付けの状況</t>
    <phoneticPr fontId="4"/>
  </si>
  <si>
    <t>径：最も摩損した丸鋼、リンクチェーン等のNo(　</t>
    <phoneticPr fontId="4"/>
  </si>
  <si>
    <t>）</t>
    <phoneticPr fontId="4"/>
  </si>
  <si>
    <t>丸鋼、リンクチェーン等の全本数　（</t>
    <phoneticPr fontId="4"/>
  </si>
  <si>
    <t>要重点点検の丸鋼、リンクチェーン 等No (</t>
    <phoneticPr fontId="4"/>
  </si>
  <si>
    <t>要是正の丸鋼、リンクチェーン等 No (</t>
    <phoneticPr fontId="4"/>
  </si>
  <si>
    <t>)</t>
    <phoneticPr fontId="4"/>
  </si>
  <si>
    <t>客席部分を吊るワイヤロープの張りの状況</t>
    <phoneticPr fontId="4"/>
  </si>
  <si>
    <t>(3)</t>
    <phoneticPr fontId="4"/>
  </si>
  <si>
    <t>走行台車枠の劣化及び損傷の状況</t>
    <phoneticPr fontId="4"/>
  </si>
  <si>
    <t>探傷試験</t>
    <phoneticPr fontId="4"/>
  </si>
  <si>
    <t>種類</t>
    <phoneticPr fontId="4"/>
  </si>
  <si>
    <t>超音波</t>
    <phoneticPr fontId="4"/>
  </si>
  <si>
    <t xml:space="preserve">磁粉 </t>
    <phoneticPr fontId="4"/>
  </si>
  <si>
    <t>浸透液</t>
    <phoneticPr fontId="4"/>
  </si>
  <si>
    <t>実施年月日</t>
    <phoneticPr fontId="4"/>
  </si>
  <si>
    <t>走行台車先端軸の摩耗の状況</t>
    <phoneticPr fontId="4"/>
  </si>
  <si>
    <t>(4)</t>
    <phoneticPr fontId="4"/>
  </si>
  <si>
    <t>車輪装置　</t>
    <phoneticPr fontId="4"/>
  </si>
  <si>
    <t>車輪の回転及び軸受の給油の状況</t>
    <phoneticPr fontId="4"/>
  </si>
  <si>
    <t>車輪の取付けの状況</t>
    <phoneticPr fontId="4"/>
  </si>
  <si>
    <t>車輪軸の摩耗の状況</t>
    <phoneticPr fontId="4"/>
  </si>
  <si>
    <t>mm</t>
    <phoneticPr fontId="4"/>
  </si>
  <si>
    <t>車輪軸のき裂の状況</t>
    <phoneticPr fontId="4"/>
  </si>
  <si>
    <t xml:space="preserve">車輪取付枠の取付けの状況　　　 </t>
    <phoneticPr fontId="4"/>
  </si>
  <si>
    <t>車輪取付枠の劣化損傷の状況</t>
    <phoneticPr fontId="4"/>
  </si>
  <si>
    <t>（5）</t>
    <phoneticPr fontId="4"/>
  </si>
  <si>
    <t>車両連結器</t>
    <phoneticPr fontId="4"/>
  </si>
  <si>
    <t>車両連結器の劣化及び損傷の状況</t>
    <phoneticPr fontId="4"/>
  </si>
  <si>
    <t>車両連結器の取付けの状況</t>
    <phoneticPr fontId="4"/>
  </si>
  <si>
    <t>連結軸の摩耗の状況</t>
    <phoneticPr fontId="4"/>
  </si>
  <si>
    <t>(1)</t>
    <phoneticPr fontId="4"/>
  </si>
  <si>
    <t>油圧パワーユニットの取付け及び作動の状況</t>
    <phoneticPr fontId="4"/>
  </si>
  <si>
    <t>安全弁の作動の状況</t>
    <phoneticPr fontId="4"/>
  </si>
  <si>
    <t>制御弁の取付けの状況</t>
    <phoneticPr fontId="4"/>
  </si>
  <si>
    <t>制御弁の作動の状況</t>
    <phoneticPr fontId="4"/>
  </si>
  <si>
    <t>作動油の劣化及び油量の状況</t>
    <phoneticPr fontId="4"/>
  </si>
  <si>
    <t>油圧タンクの劣化及び損傷の状況</t>
    <phoneticPr fontId="4"/>
  </si>
  <si>
    <t>油温</t>
    <phoneticPr fontId="4"/>
  </si>
  <si>
    <t>冷却水の配管系統の設置の状況</t>
    <phoneticPr fontId="4"/>
  </si>
  <si>
    <t>コンプレッサーの取付け及び作動の状況</t>
    <phoneticPr fontId="4"/>
  </si>
  <si>
    <t>安全弁の機能の状況</t>
    <phoneticPr fontId="4"/>
  </si>
  <si>
    <t>エアタンクの劣化及び損傷の状況</t>
    <phoneticPr fontId="4"/>
  </si>
  <si>
    <t>揚水装置</t>
    <phoneticPr fontId="4"/>
  </si>
  <si>
    <t>揚水ポンプの取付及び作動の状況</t>
    <phoneticPr fontId="4"/>
  </si>
  <si>
    <t>揚水ポンプの軸受部の給油の状況</t>
    <phoneticPr fontId="4"/>
  </si>
  <si>
    <t>グランドパッキンの摩耗の状況</t>
    <phoneticPr fontId="4"/>
  </si>
  <si>
    <t>揚水ポンプ電動機の電流</t>
    <phoneticPr fontId="4"/>
  </si>
  <si>
    <t>弁類の取付及び破損の状況</t>
    <phoneticPr fontId="4"/>
  </si>
  <si>
    <t>集毛器の損傷の状況</t>
    <phoneticPr fontId="4"/>
  </si>
  <si>
    <t>プランジャーの離脱防止装置の状況</t>
    <phoneticPr fontId="4"/>
  </si>
  <si>
    <t>配管の固定の状況</t>
    <phoneticPr fontId="4"/>
  </si>
  <si>
    <t>配管の油、空気、水等の漏れの状況</t>
    <phoneticPr fontId="4"/>
  </si>
  <si>
    <t>配管の劣化及び損傷の状況</t>
    <phoneticPr fontId="4"/>
  </si>
  <si>
    <t>配管の耐震措置の状況</t>
    <phoneticPr fontId="4"/>
  </si>
  <si>
    <t>油圧ゴムホースの劣化及び損傷の状況</t>
    <phoneticPr fontId="4"/>
  </si>
  <si>
    <t>受電盤、制御盤及び操作盤</t>
    <phoneticPr fontId="4"/>
  </si>
  <si>
    <t>受電盤の設置位置の状況</t>
    <phoneticPr fontId="4"/>
  </si>
  <si>
    <t>盤の取付け並びに劣化及び損傷の状況</t>
    <phoneticPr fontId="4"/>
  </si>
  <si>
    <t>盤内の各機器の取付けの状況</t>
    <phoneticPr fontId="4"/>
  </si>
  <si>
    <t>盤内の各機器の作動の状況</t>
    <phoneticPr fontId="4"/>
  </si>
  <si>
    <t>回路の絶縁の状況</t>
    <phoneticPr fontId="4"/>
  </si>
  <si>
    <t>MΩ</t>
    <phoneticPr fontId="4"/>
  </si>
  <si>
    <t>Ω</t>
    <phoneticPr fontId="4"/>
  </si>
  <si>
    <t>(2)</t>
    <phoneticPr fontId="4"/>
  </si>
  <si>
    <t>電線の劣化及び損傷の状況</t>
    <phoneticPr fontId="4"/>
  </si>
  <si>
    <t>突針、支持金物、引下げ導線等の取付けの状況</t>
    <phoneticPr fontId="4"/>
  </si>
  <si>
    <t>(5)</t>
    <phoneticPr fontId="4"/>
  </si>
  <si>
    <t>照明器具の取付け及び破損の状況</t>
    <phoneticPr fontId="4"/>
  </si>
  <si>
    <t>変圧器の取付けの状況</t>
    <phoneticPr fontId="4"/>
  </si>
  <si>
    <t>照明電飾回路の絶縁抵抗</t>
    <phoneticPr fontId="4"/>
  </si>
  <si>
    <t>照明電飾器具の取付けの状況</t>
    <phoneticPr fontId="4"/>
  </si>
  <si>
    <t>給電線の取付けの状況</t>
    <phoneticPr fontId="4"/>
  </si>
  <si>
    <t>集電装置の取付け及び接触の状況</t>
    <phoneticPr fontId="4"/>
  </si>
  <si>
    <t>給電線及び集電装置の破損の状況</t>
    <phoneticPr fontId="4"/>
  </si>
  <si>
    <t>リミットスイッチ及びセンサーの取付けの状況</t>
    <phoneticPr fontId="4"/>
  </si>
  <si>
    <t>リミットスイッチ及びセンサーの作動の状況</t>
    <phoneticPr fontId="4"/>
  </si>
  <si>
    <t>非常停止ボタンの作動の状況</t>
    <phoneticPr fontId="4"/>
  </si>
  <si>
    <t>非常停止ボタンの設置位置の状況</t>
    <phoneticPr fontId="4"/>
  </si>
  <si>
    <t>安全柵の構造及び寸法の状況</t>
    <phoneticPr fontId="4"/>
  </si>
  <si>
    <t>安全柵の取付け及び劣化及び損傷の状況</t>
    <phoneticPr fontId="4"/>
  </si>
  <si>
    <t>運転室の劣化及び損傷並びに窓及び扉の施錠の状況</t>
    <phoneticPr fontId="4"/>
  </si>
  <si>
    <t>運転室の設置の状況</t>
    <phoneticPr fontId="4"/>
  </si>
  <si>
    <t>カーブミラー、モニターテレビ等の破損及び動作の状況</t>
    <phoneticPr fontId="4"/>
  </si>
  <si>
    <t>機械室の劣化及び損傷並びに窓及び扉の機能の状況</t>
    <phoneticPr fontId="4"/>
  </si>
  <si>
    <t>警報ベル、ブザー等の作動の状況</t>
    <phoneticPr fontId="4"/>
  </si>
  <si>
    <t>放送設備の作動の状況</t>
    <phoneticPr fontId="4"/>
  </si>
  <si>
    <t>運転室の運行管理者、運転者、定期検査報告済証等の表示の状況</t>
    <phoneticPr fontId="4"/>
  </si>
  <si>
    <t>発信器の取付け及び作動の状況</t>
    <phoneticPr fontId="4"/>
  </si>
  <si>
    <t>風速計の機能の状況</t>
    <phoneticPr fontId="4"/>
  </si>
  <si>
    <t>予備動力装置の作動の状況</t>
    <phoneticPr fontId="4"/>
  </si>
  <si>
    <t>手動装置の作動の状況</t>
    <phoneticPr fontId="4"/>
  </si>
  <si>
    <t>バッテリーの機能の状況</t>
    <phoneticPr fontId="4"/>
  </si>
  <si>
    <t>移動式の救出用具の設置及び破損の状況</t>
    <phoneticPr fontId="4"/>
  </si>
  <si>
    <t>装飾物の取付けの状況</t>
    <phoneticPr fontId="4"/>
  </si>
  <si>
    <t>装飾物の取付部の劣化及び損傷の状況</t>
    <phoneticPr fontId="4"/>
  </si>
  <si>
    <t>改善策の具体的内容等</t>
    <phoneticPr fontId="4"/>
  </si>
  <si>
    <t>摩耗量：(ニ)=〈(イ)-(ロ)〉×0.5</t>
    <phoneticPr fontId="4"/>
  </si>
  <si>
    <t>摩耗率</t>
    <rPh sb="0" eb="2">
      <t>マモウ</t>
    </rPh>
    <rPh sb="2" eb="3">
      <t>リツ</t>
    </rPh>
    <phoneticPr fontId="4"/>
  </si>
  <si>
    <t>（イ）</t>
    <phoneticPr fontId="4"/>
  </si>
  <si>
    <t>（ニ）</t>
    <phoneticPr fontId="4"/>
  </si>
  <si>
    <t>（ハ）基準摩耗量</t>
    <rPh sb="3" eb="5">
      <t>キジュン</t>
    </rPh>
    <rPh sb="5" eb="7">
      <t>マモウ</t>
    </rPh>
    <rPh sb="7" eb="8">
      <t>リョウ</t>
    </rPh>
    <phoneticPr fontId="4"/>
  </si>
  <si>
    <t>（イ）設置時厚さ　</t>
    <rPh sb="6" eb="7">
      <t>アツ</t>
    </rPh>
    <phoneticPr fontId="4"/>
  </si>
  <si>
    <t>（ロ）現在厚さ</t>
    <rPh sb="3" eb="5">
      <t>ゲンザイ</t>
    </rPh>
    <rPh sb="5" eb="6">
      <t>アツ</t>
    </rPh>
    <phoneticPr fontId="4"/>
  </si>
  <si>
    <t>（ハ）伸び量</t>
    <rPh sb="3" eb="4">
      <t>ノ</t>
    </rPh>
    <rPh sb="5" eb="6">
      <t>リョウ</t>
    </rPh>
    <phoneticPr fontId="4"/>
  </si>
  <si>
    <t>伸び率</t>
    <rPh sb="0" eb="1">
      <t>ノ</t>
    </rPh>
    <rPh sb="2" eb="3">
      <t>リツ</t>
    </rPh>
    <phoneticPr fontId="4"/>
  </si>
  <si>
    <t xml:space="preserve">（イ）未摩損直径 </t>
    <phoneticPr fontId="4"/>
  </si>
  <si>
    <t>（ロ）現在直径</t>
    <rPh sb="3" eb="5">
      <t>ゲンザイ</t>
    </rPh>
    <rPh sb="5" eb="7">
      <t>チョッケイ</t>
    </rPh>
    <phoneticPr fontId="4"/>
  </si>
  <si>
    <t>（イ）未摩損直径</t>
    <phoneticPr fontId="4"/>
  </si>
  <si>
    <t xml:space="preserve"> 　　　(要是正となる基準：</t>
    <phoneticPr fontId="4"/>
  </si>
  <si>
    <t>　　基準値と比較して判定するもの</t>
    <phoneticPr fontId="4"/>
  </si>
  <si>
    <t>イ.　製造者が検査方法を指定しているもので、製造者設計</t>
    <phoneticPr fontId="4"/>
  </si>
  <si>
    <t>ハ.　製造者が検査方法を指定していないもの</t>
    <phoneticPr fontId="4"/>
  </si>
  <si>
    <t>残存率</t>
    <rPh sb="0" eb="3">
      <t>ザンゾンリツ</t>
    </rPh>
    <phoneticPr fontId="4"/>
  </si>
  <si>
    <t>　摩耗量：（イ）－（ロ）</t>
    <rPh sb="1" eb="3">
      <t>マモウ</t>
    </rPh>
    <rPh sb="3" eb="4">
      <t>リョウ</t>
    </rPh>
    <phoneticPr fontId="4"/>
  </si>
  <si>
    <t>　破断面積の元の素線の断面積に対する比率：80%超・80%以下</t>
    <rPh sb="1" eb="3">
      <t>ハダン</t>
    </rPh>
    <rPh sb="3" eb="5">
      <t>メンセキ</t>
    </rPh>
    <rPh sb="6" eb="7">
      <t>モト</t>
    </rPh>
    <rPh sb="8" eb="9">
      <t>ソ</t>
    </rPh>
    <rPh sb="9" eb="10">
      <t>セン</t>
    </rPh>
    <rPh sb="11" eb="14">
      <t>ダンメンセキ</t>
    </rPh>
    <rPh sb="15" eb="16">
      <t>タイ</t>
    </rPh>
    <phoneticPr fontId="4"/>
  </si>
  <si>
    <t xml:space="preserve"> 1ストランドﾞの</t>
    <phoneticPr fontId="4"/>
  </si>
  <si>
    <t>最大破断数</t>
    <phoneticPr fontId="4"/>
  </si>
  <si>
    <t>現在値</t>
    <rPh sb="0" eb="3">
      <t>ゲンザイチ</t>
    </rPh>
    <phoneticPr fontId="4"/>
  </si>
  <si>
    <t>（ロ）</t>
    <phoneticPr fontId="4"/>
  </si>
  <si>
    <t>　</t>
    <phoneticPr fontId="4"/>
  </si>
  <si>
    <t>遊戯施設番号</t>
    <rPh sb="0" eb="2">
      <t>ユウギ</t>
    </rPh>
    <rPh sb="2" eb="4">
      <t>シセツ</t>
    </rPh>
    <rPh sb="4" eb="6">
      <t>バンゴウ</t>
    </rPh>
    <phoneticPr fontId="4"/>
  </si>
  <si>
    <t>番号</t>
    <rPh sb="0" eb="2">
      <t>バンゴウ</t>
    </rPh>
    <phoneticPr fontId="4"/>
  </si>
  <si>
    <t xml:space="preserve"> 検査項目</t>
    <rPh sb="1" eb="3">
      <t>ケンサ</t>
    </rPh>
    <rPh sb="3" eb="5">
      <t>コウモク</t>
    </rPh>
    <phoneticPr fontId="4"/>
  </si>
  <si>
    <t>検査結果</t>
    <rPh sb="0" eb="2">
      <t>ケンサ</t>
    </rPh>
    <rPh sb="2" eb="4">
      <t>ケッカ</t>
    </rPh>
    <phoneticPr fontId="4"/>
  </si>
  <si>
    <t>指摘
なし</t>
    <rPh sb="0" eb="2">
      <t>シテキ</t>
    </rPh>
    <phoneticPr fontId="4"/>
  </si>
  <si>
    <t>既　存
不適格</t>
    <phoneticPr fontId="4"/>
  </si>
  <si>
    <t>構造部分</t>
    <rPh sb="0" eb="1">
      <t>カマエ</t>
    </rPh>
    <rPh sb="1" eb="2">
      <t>ヅクリ</t>
    </rPh>
    <rPh sb="2" eb="3">
      <t>ブ</t>
    </rPh>
    <rPh sb="3" eb="4">
      <t>ブン</t>
    </rPh>
    <phoneticPr fontId="4"/>
  </si>
  <si>
    <t>地盤</t>
    <rPh sb="0" eb="2">
      <t>ジバン</t>
    </rPh>
    <phoneticPr fontId="4"/>
  </si>
  <si>
    <t>（2）</t>
  </si>
  <si>
    <t>基礎</t>
    <rPh sb="0" eb="2">
      <t>キソ</t>
    </rPh>
    <phoneticPr fontId="4"/>
  </si>
  <si>
    <t>基礎コンクリートのき裂の状況</t>
    <rPh sb="0" eb="2">
      <t>キソ</t>
    </rPh>
    <rPh sb="10" eb="11">
      <t>レツ</t>
    </rPh>
    <rPh sb="12" eb="14">
      <t>ジョウキョウ</t>
    </rPh>
    <phoneticPr fontId="4"/>
  </si>
  <si>
    <t>基礎の不同沈下及び移動の状況</t>
    <rPh sb="0" eb="2">
      <t>キソ</t>
    </rPh>
    <rPh sb="3" eb="4">
      <t>フ</t>
    </rPh>
    <rPh sb="4" eb="5">
      <t>ドウ</t>
    </rPh>
    <rPh sb="5" eb="7">
      <t>チンカ</t>
    </rPh>
    <rPh sb="7" eb="8">
      <t>オヨ</t>
    </rPh>
    <rPh sb="9" eb="11">
      <t>イドウ</t>
    </rPh>
    <rPh sb="12" eb="14">
      <t>ジョウキョウ</t>
    </rPh>
    <phoneticPr fontId="4"/>
  </si>
  <si>
    <t>（3）</t>
  </si>
  <si>
    <t>道床</t>
    <rPh sb="0" eb="1">
      <t>ミチ</t>
    </rPh>
    <rPh sb="1" eb="2">
      <t>ユカ</t>
    </rPh>
    <phoneticPr fontId="4"/>
  </si>
  <si>
    <t>道床付近の地盤の陥没、土砂流出及び地割れ等並びに道床の不同沈下、傾斜及び移動等の状況</t>
    <rPh sb="0" eb="1">
      <t>ミチ</t>
    </rPh>
    <rPh sb="1" eb="2">
      <t>ユカ</t>
    </rPh>
    <rPh sb="2" eb="4">
      <t>フキン</t>
    </rPh>
    <rPh sb="5" eb="7">
      <t>ジバン</t>
    </rPh>
    <rPh sb="8" eb="10">
      <t>カンボツ</t>
    </rPh>
    <rPh sb="11" eb="13">
      <t>ドシャ</t>
    </rPh>
    <rPh sb="13" eb="15">
      <t>リュウシュツ</t>
    </rPh>
    <rPh sb="15" eb="16">
      <t>オヨ</t>
    </rPh>
    <rPh sb="17" eb="19">
      <t>ジワ</t>
    </rPh>
    <rPh sb="20" eb="21">
      <t>ナド</t>
    </rPh>
    <rPh sb="21" eb="22">
      <t>ナラ</t>
    </rPh>
    <rPh sb="24" eb="25">
      <t>ドウ</t>
    </rPh>
    <rPh sb="25" eb="26">
      <t>ショウ</t>
    </rPh>
    <rPh sb="27" eb="28">
      <t>フ</t>
    </rPh>
    <rPh sb="28" eb="29">
      <t>ドウ</t>
    </rPh>
    <rPh sb="29" eb="31">
      <t>チンカ</t>
    </rPh>
    <rPh sb="32" eb="34">
      <t>ケイシャ</t>
    </rPh>
    <rPh sb="34" eb="35">
      <t>オヨ</t>
    </rPh>
    <rPh sb="36" eb="38">
      <t>イドウ</t>
    </rPh>
    <rPh sb="38" eb="39">
      <t>ナド</t>
    </rPh>
    <rPh sb="40" eb="42">
      <t>ジョウキョウ</t>
    </rPh>
    <phoneticPr fontId="4"/>
  </si>
  <si>
    <t>（4）</t>
  </si>
  <si>
    <t>基礎と構造物を定着させる部分</t>
    <rPh sb="0" eb="2">
      <t>キソ</t>
    </rPh>
    <rPh sb="3" eb="6">
      <t>コウゾウブツ</t>
    </rPh>
    <rPh sb="7" eb="9">
      <t>テイチャク</t>
    </rPh>
    <rPh sb="12" eb="14">
      <t>ブブン</t>
    </rPh>
    <phoneticPr fontId="4"/>
  </si>
  <si>
    <t>アンカーボルト及びベースプレートのき裂、破損及び変形の状況</t>
    <rPh sb="7" eb="8">
      <t>オヨ</t>
    </rPh>
    <rPh sb="18" eb="19">
      <t>レツ</t>
    </rPh>
    <rPh sb="20" eb="22">
      <t>ハソン</t>
    </rPh>
    <rPh sb="22" eb="23">
      <t>オヨ</t>
    </rPh>
    <rPh sb="24" eb="26">
      <t>ヘンケイ</t>
    </rPh>
    <rPh sb="27" eb="29">
      <t>ジョウキョウ</t>
    </rPh>
    <phoneticPr fontId="4"/>
  </si>
  <si>
    <t>ベースプレートの錆及び腐食の状況</t>
    <rPh sb="8" eb="9">
      <t>サビ</t>
    </rPh>
    <rPh sb="9" eb="10">
      <t>オヨ</t>
    </rPh>
    <rPh sb="11" eb="13">
      <t>フショク</t>
    </rPh>
    <rPh sb="14" eb="16">
      <t>ジョウキョウ</t>
    </rPh>
    <phoneticPr fontId="4"/>
  </si>
  <si>
    <t>アンカーボルト及びナットの錆及び腐食の状況</t>
    <rPh sb="7" eb="8">
      <t>オヨ</t>
    </rPh>
    <rPh sb="13" eb="14">
      <t>サビ</t>
    </rPh>
    <rPh sb="14" eb="15">
      <t>オヨ</t>
    </rPh>
    <rPh sb="16" eb="18">
      <t>フショク</t>
    </rPh>
    <rPh sb="19" eb="21">
      <t>ジョウキョウ</t>
    </rPh>
    <phoneticPr fontId="4"/>
  </si>
  <si>
    <t>アンカーボルト及びナットの緩みの状況</t>
    <rPh sb="7" eb="8">
      <t>オヨ</t>
    </rPh>
    <rPh sb="13" eb="14">
      <t>ユル</t>
    </rPh>
    <rPh sb="16" eb="18">
      <t>ジョウキョウ</t>
    </rPh>
    <phoneticPr fontId="4"/>
  </si>
  <si>
    <t>ナットの緩み止めの状況</t>
    <rPh sb="4" eb="5">
      <t>ユル</t>
    </rPh>
    <rPh sb="6" eb="7">
      <t>ト</t>
    </rPh>
    <rPh sb="9" eb="11">
      <t>ジョウキョウ</t>
    </rPh>
    <phoneticPr fontId="4"/>
  </si>
  <si>
    <t>根巻きコンクリートのき裂及び剥離の状況</t>
    <rPh sb="0" eb="1">
      <t>ネ</t>
    </rPh>
    <rPh sb="1" eb="2">
      <t>マ</t>
    </rPh>
    <rPh sb="11" eb="12">
      <t>レツ</t>
    </rPh>
    <rPh sb="12" eb="13">
      <t>オヨ</t>
    </rPh>
    <rPh sb="14" eb="16">
      <t>ハクリ</t>
    </rPh>
    <rPh sb="17" eb="19">
      <t>ジョウキョウ</t>
    </rPh>
    <phoneticPr fontId="4"/>
  </si>
  <si>
    <t>（5）</t>
  </si>
  <si>
    <t>構造物</t>
    <rPh sb="0" eb="3">
      <t>コウゾウブツ</t>
    </rPh>
    <phoneticPr fontId="4"/>
  </si>
  <si>
    <t>構造部材及び補助部材の取付の状況</t>
    <rPh sb="0" eb="2">
      <t>コウゾウ</t>
    </rPh>
    <rPh sb="2" eb="4">
      <t>ブザイ</t>
    </rPh>
    <rPh sb="4" eb="5">
      <t>オヨ</t>
    </rPh>
    <rPh sb="6" eb="8">
      <t>ホジョ</t>
    </rPh>
    <rPh sb="8" eb="10">
      <t>ブザイ</t>
    </rPh>
    <rPh sb="11" eb="13">
      <t>トリツケ</t>
    </rPh>
    <rPh sb="14" eb="16">
      <t>ジョウキョウ</t>
    </rPh>
    <phoneticPr fontId="4"/>
  </si>
  <si>
    <t>構造部材の接合部分の緩み及びき裂の状況</t>
    <rPh sb="0" eb="2">
      <t>コウゾウ</t>
    </rPh>
    <rPh sb="2" eb="4">
      <t>ブザイ</t>
    </rPh>
    <rPh sb="5" eb="7">
      <t>セツゴウ</t>
    </rPh>
    <rPh sb="7" eb="8">
      <t>ブ</t>
    </rPh>
    <rPh sb="8" eb="9">
      <t>ブン</t>
    </rPh>
    <rPh sb="10" eb="11">
      <t>ユル</t>
    </rPh>
    <rPh sb="12" eb="13">
      <t>オヨ</t>
    </rPh>
    <rPh sb="15" eb="16">
      <t>レツ</t>
    </rPh>
    <rPh sb="17" eb="19">
      <t>ジョウキョウ</t>
    </rPh>
    <phoneticPr fontId="4"/>
  </si>
  <si>
    <t>構造部材の腐食の状況</t>
    <rPh sb="0" eb="2">
      <t>コウゾウ</t>
    </rPh>
    <rPh sb="2" eb="4">
      <t>ブザイ</t>
    </rPh>
    <rPh sb="5" eb="7">
      <t>フショク</t>
    </rPh>
    <rPh sb="8" eb="10">
      <t>ジョウキョウ</t>
    </rPh>
    <phoneticPr fontId="4"/>
  </si>
  <si>
    <t>補助部材の腐食の状況</t>
    <rPh sb="0" eb="2">
      <t>ホジョ</t>
    </rPh>
    <rPh sb="2" eb="4">
      <t>ブザイ</t>
    </rPh>
    <rPh sb="5" eb="7">
      <t>フショク</t>
    </rPh>
    <rPh sb="8" eb="10">
      <t>ジョウキョウ</t>
    </rPh>
    <phoneticPr fontId="4"/>
  </si>
  <si>
    <t>構造部材の変形、偏位、き裂及び破損の状況</t>
    <rPh sb="0" eb="2">
      <t>コウゾウ</t>
    </rPh>
    <rPh sb="2" eb="4">
      <t>ブザイ</t>
    </rPh>
    <rPh sb="5" eb="7">
      <t>ヘンケイ</t>
    </rPh>
    <rPh sb="8" eb="9">
      <t>ヘン</t>
    </rPh>
    <rPh sb="9" eb="10">
      <t>イ</t>
    </rPh>
    <rPh sb="12" eb="13">
      <t>レツ</t>
    </rPh>
    <rPh sb="13" eb="14">
      <t>オヨ</t>
    </rPh>
    <rPh sb="15" eb="17">
      <t>ハソン</t>
    </rPh>
    <rPh sb="18" eb="20">
      <t>ジョウキョウ</t>
    </rPh>
    <phoneticPr fontId="4"/>
  </si>
  <si>
    <t>設置時の荷重を超える荷重の有無</t>
    <rPh sb="0" eb="2">
      <t>セッチ</t>
    </rPh>
    <rPh sb="2" eb="3">
      <t>ジ</t>
    </rPh>
    <rPh sb="4" eb="6">
      <t>カジュウ</t>
    </rPh>
    <rPh sb="7" eb="8">
      <t>コ</t>
    </rPh>
    <rPh sb="10" eb="12">
      <t>カジュウ</t>
    </rPh>
    <rPh sb="13" eb="15">
      <t>ウム</t>
    </rPh>
    <phoneticPr fontId="4"/>
  </si>
  <si>
    <t>（6）</t>
  </si>
  <si>
    <t>舞台及び床</t>
    <rPh sb="0" eb="2">
      <t>ブタイ</t>
    </rPh>
    <rPh sb="2" eb="3">
      <t>オヨ</t>
    </rPh>
    <phoneticPr fontId="4"/>
  </si>
  <si>
    <t>舞台の構造部材及び床の破損、腐食の状況</t>
    <rPh sb="0" eb="2">
      <t>ブタイ</t>
    </rPh>
    <rPh sb="3" eb="5">
      <t>コウゾウ</t>
    </rPh>
    <rPh sb="5" eb="7">
      <t>ブザイ</t>
    </rPh>
    <rPh sb="7" eb="8">
      <t>オヨ</t>
    </rPh>
    <rPh sb="9" eb="10">
      <t>ユカ</t>
    </rPh>
    <rPh sb="11" eb="13">
      <t>ハソン</t>
    </rPh>
    <rPh sb="14" eb="16">
      <t>フショク</t>
    </rPh>
    <rPh sb="17" eb="19">
      <t>ジョウキョウ</t>
    </rPh>
    <phoneticPr fontId="4"/>
  </si>
  <si>
    <t>舞台及び床の接合部の緩みの状況</t>
    <rPh sb="0" eb="2">
      <t>ブタイ</t>
    </rPh>
    <rPh sb="2" eb="3">
      <t>オヨ</t>
    </rPh>
    <rPh sb="4" eb="5">
      <t>ユカ</t>
    </rPh>
    <rPh sb="6" eb="8">
      <t>セツゴウ</t>
    </rPh>
    <rPh sb="8" eb="9">
      <t>ブ</t>
    </rPh>
    <rPh sb="10" eb="11">
      <t>ユル</t>
    </rPh>
    <rPh sb="13" eb="15">
      <t>ジョウキョウ</t>
    </rPh>
    <phoneticPr fontId="4"/>
  </si>
  <si>
    <t>安全柵及び手すりの破損の状況</t>
    <rPh sb="0" eb="2">
      <t>アンゼン</t>
    </rPh>
    <rPh sb="2" eb="3">
      <t>サク</t>
    </rPh>
    <rPh sb="3" eb="4">
      <t>オヨ</t>
    </rPh>
    <rPh sb="5" eb="6">
      <t>テ</t>
    </rPh>
    <rPh sb="9" eb="11">
      <t>ハソン</t>
    </rPh>
    <rPh sb="12" eb="14">
      <t>ジョウキョウ</t>
    </rPh>
    <phoneticPr fontId="4"/>
  </si>
  <si>
    <t>回転舞台と接する床との隙間及び段差の状況</t>
    <rPh sb="0" eb="2">
      <t>カイテン</t>
    </rPh>
    <rPh sb="2" eb="4">
      <t>ブタイ</t>
    </rPh>
    <rPh sb="5" eb="6">
      <t>セッ</t>
    </rPh>
    <rPh sb="8" eb="9">
      <t>ユカ</t>
    </rPh>
    <rPh sb="11" eb="13">
      <t>スキマ</t>
    </rPh>
    <rPh sb="13" eb="14">
      <t>オヨ</t>
    </rPh>
    <rPh sb="15" eb="17">
      <t>ダンサ</t>
    </rPh>
    <rPh sb="18" eb="20">
      <t>ジョウキョウ</t>
    </rPh>
    <phoneticPr fontId="4"/>
  </si>
  <si>
    <t>屋根の構造部材及び天井の破損、腐食及び変形の状況</t>
    <rPh sb="0" eb="2">
      <t>ヤネ</t>
    </rPh>
    <rPh sb="3" eb="5">
      <t>コウゾウ</t>
    </rPh>
    <rPh sb="5" eb="7">
      <t>ブザイ</t>
    </rPh>
    <rPh sb="7" eb="8">
      <t>オヨ</t>
    </rPh>
    <rPh sb="9" eb="11">
      <t>テンジョウ</t>
    </rPh>
    <rPh sb="12" eb="14">
      <t>ハソン</t>
    </rPh>
    <rPh sb="15" eb="17">
      <t>フショク</t>
    </rPh>
    <rPh sb="17" eb="18">
      <t>オヨ</t>
    </rPh>
    <rPh sb="19" eb="21">
      <t>ヘンケイ</t>
    </rPh>
    <rPh sb="22" eb="24">
      <t>ジョウキョウ</t>
    </rPh>
    <phoneticPr fontId="4"/>
  </si>
  <si>
    <t>屋根及び天井の接合部の緩みの状況</t>
    <rPh sb="0" eb="2">
      <t>ヤネ</t>
    </rPh>
    <rPh sb="2" eb="3">
      <t>オヨ</t>
    </rPh>
    <rPh sb="4" eb="6">
      <t>テンジョウ</t>
    </rPh>
    <rPh sb="7" eb="9">
      <t>セツゴウ</t>
    </rPh>
    <rPh sb="9" eb="10">
      <t>ブ</t>
    </rPh>
    <rPh sb="11" eb="12">
      <t>ユル</t>
    </rPh>
    <rPh sb="14" eb="16">
      <t>ジョウキョウ</t>
    </rPh>
    <phoneticPr fontId="4"/>
  </si>
  <si>
    <t>軌道部分</t>
    <rPh sb="0" eb="1">
      <t>キ</t>
    </rPh>
    <rPh sb="1" eb="2">
      <t>ミチ</t>
    </rPh>
    <rPh sb="2" eb="4">
      <t>ブブン</t>
    </rPh>
    <phoneticPr fontId="4"/>
  </si>
  <si>
    <t>軌条、軌道及び水路のき裂及び変形の状況</t>
    <rPh sb="0" eb="2">
      <t>キジョウ</t>
    </rPh>
    <rPh sb="3" eb="5">
      <t>キドウ</t>
    </rPh>
    <rPh sb="5" eb="6">
      <t>オヨ</t>
    </rPh>
    <rPh sb="7" eb="9">
      <t>スイロ</t>
    </rPh>
    <rPh sb="11" eb="12">
      <t>レツ</t>
    </rPh>
    <rPh sb="12" eb="13">
      <t>オヨ</t>
    </rPh>
    <rPh sb="14" eb="16">
      <t>ヘンケイ</t>
    </rPh>
    <rPh sb="17" eb="19">
      <t>ジョウキョウ</t>
    </rPh>
    <phoneticPr fontId="4"/>
  </si>
  <si>
    <t>軌条、軌道及び水路の錆及び腐食の状況</t>
    <rPh sb="0" eb="2">
      <t>キジョウ</t>
    </rPh>
    <rPh sb="3" eb="5">
      <t>キドウ</t>
    </rPh>
    <rPh sb="5" eb="6">
      <t>オヨ</t>
    </rPh>
    <rPh sb="7" eb="9">
      <t>スイロ</t>
    </rPh>
    <rPh sb="10" eb="11">
      <t>サビ</t>
    </rPh>
    <rPh sb="11" eb="12">
      <t>オヨ</t>
    </rPh>
    <rPh sb="13" eb="15">
      <t>フショク</t>
    </rPh>
    <rPh sb="16" eb="18">
      <t>ジョウキョウ</t>
    </rPh>
    <phoneticPr fontId="4"/>
  </si>
  <si>
    <t>軌条、軌道及び水路の摩耗の状況</t>
    <rPh sb="0" eb="2">
      <t>キジョウ</t>
    </rPh>
    <rPh sb="3" eb="5">
      <t>キドウ</t>
    </rPh>
    <rPh sb="5" eb="6">
      <t>オヨ</t>
    </rPh>
    <rPh sb="7" eb="9">
      <t>スイロ</t>
    </rPh>
    <rPh sb="10" eb="12">
      <t>マモウ</t>
    </rPh>
    <rPh sb="13" eb="15">
      <t>ジョウキョウ</t>
    </rPh>
    <phoneticPr fontId="4"/>
  </si>
  <si>
    <t>軌条、軌道及び水路の接合部の緩み及びき裂の状況</t>
    <rPh sb="0" eb="2">
      <t>キジョウ</t>
    </rPh>
    <rPh sb="3" eb="5">
      <t>キドウ</t>
    </rPh>
    <rPh sb="5" eb="6">
      <t>オヨ</t>
    </rPh>
    <rPh sb="7" eb="9">
      <t>スイロ</t>
    </rPh>
    <rPh sb="10" eb="12">
      <t>セツゴウ</t>
    </rPh>
    <rPh sb="12" eb="13">
      <t>ブ</t>
    </rPh>
    <rPh sb="14" eb="15">
      <t>ユル</t>
    </rPh>
    <rPh sb="16" eb="17">
      <t>オヨ</t>
    </rPh>
    <rPh sb="19" eb="20">
      <t>レツ</t>
    </rPh>
    <rPh sb="21" eb="23">
      <t>ジョウキョウ</t>
    </rPh>
    <phoneticPr fontId="4"/>
  </si>
  <si>
    <t>軌条、軌道及び水路の接合部の緩衝用ゴム材の破損及び劣化の状況</t>
    <rPh sb="0" eb="2">
      <t>キジョウ</t>
    </rPh>
    <rPh sb="3" eb="5">
      <t>キドウ</t>
    </rPh>
    <rPh sb="5" eb="6">
      <t>オヨ</t>
    </rPh>
    <rPh sb="7" eb="9">
      <t>スイロ</t>
    </rPh>
    <rPh sb="10" eb="12">
      <t>セツゴウ</t>
    </rPh>
    <rPh sb="12" eb="13">
      <t>ブ</t>
    </rPh>
    <rPh sb="14" eb="17">
      <t>カンショウヨウ</t>
    </rPh>
    <rPh sb="19" eb="20">
      <t>ザイ</t>
    </rPh>
    <rPh sb="21" eb="23">
      <t>ハソン</t>
    </rPh>
    <rPh sb="23" eb="24">
      <t>オヨ</t>
    </rPh>
    <rPh sb="25" eb="27">
      <t>レッカ</t>
    </rPh>
    <rPh sb="28" eb="30">
      <t>ジョウキョウ</t>
    </rPh>
    <phoneticPr fontId="4"/>
  </si>
  <si>
    <t>度</t>
    <rPh sb="0" eb="1">
      <t>ド</t>
    </rPh>
    <phoneticPr fontId="4"/>
  </si>
  <si>
    <t>ソフトマット製滑走路その他これに類する滑走路の劣化及び損傷の状況</t>
    <rPh sb="6" eb="7">
      <t>セイ</t>
    </rPh>
    <rPh sb="7" eb="10">
      <t>カッソウロ</t>
    </rPh>
    <rPh sb="12" eb="13">
      <t>タ</t>
    </rPh>
    <rPh sb="16" eb="17">
      <t>ルイ</t>
    </rPh>
    <rPh sb="19" eb="22">
      <t>カッソウロ</t>
    </rPh>
    <rPh sb="23" eb="25">
      <t>レッカ</t>
    </rPh>
    <rPh sb="25" eb="26">
      <t>オヨ</t>
    </rPh>
    <rPh sb="27" eb="29">
      <t>ソンショウ</t>
    </rPh>
    <rPh sb="30" eb="32">
      <t>ジョウキョウ</t>
    </rPh>
    <phoneticPr fontId="4"/>
  </si>
  <si>
    <t>繊維強化プラスチック製滑走路の劣化及び損傷の状況</t>
    <rPh sb="0" eb="2">
      <t>センイ</t>
    </rPh>
    <rPh sb="2" eb="4">
      <t>キョウカ</t>
    </rPh>
    <rPh sb="10" eb="11">
      <t>セイ</t>
    </rPh>
    <rPh sb="11" eb="14">
      <t>カッソウロ</t>
    </rPh>
    <rPh sb="15" eb="17">
      <t>レッカ</t>
    </rPh>
    <rPh sb="17" eb="18">
      <t>オヨ</t>
    </rPh>
    <rPh sb="19" eb="21">
      <t>ソンショウ</t>
    </rPh>
    <rPh sb="22" eb="24">
      <t>ジョウキョウ</t>
    </rPh>
    <phoneticPr fontId="4"/>
  </si>
  <si>
    <t>き裂幅の基準値　　　　0.5mm</t>
    <rPh sb="1" eb="2">
      <t>レツ</t>
    </rPh>
    <rPh sb="2" eb="3">
      <t>ハバ</t>
    </rPh>
    <rPh sb="4" eb="6">
      <t>キジュン</t>
    </rPh>
    <rPh sb="6" eb="7">
      <t>チ</t>
    </rPh>
    <phoneticPr fontId="4"/>
  </si>
  <si>
    <t>滑走路の接合部の取付け及び漏水の状況</t>
    <rPh sb="0" eb="3">
      <t>カッソウロ</t>
    </rPh>
    <rPh sb="4" eb="6">
      <t>セツゴウ</t>
    </rPh>
    <rPh sb="6" eb="7">
      <t>ブ</t>
    </rPh>
    <rPh sb="8" eb="10">
      <t>トリツ</t>
    </rPh>
    <rPh sb="11" eb="12">
      <t>オヨ</t>
    </rPh>
    <rPh sb="13" eb="15">
      <t>ロウスイ</t>
    </rPh>
    <rPh sb="16" eb="18">
      <t>ジョウキョウ</t>
    </rPh>
    <phoneticPr fontId="4"/>
  </si>
  <si>
    <t>支持部材のき裂及び変形の状況</t>
    <rPh sb="0" eb="2">
      <t>シジ</t>
    </rPh>
    <rPh sb="2" eb="4">
      <t>ブザイ</t>
    </rPh>
    <rPh sb="6" eb="7">
      <t>レツ</t>
    </rPh>
    <rPh sb="7" eb="8">
      <t>オヨ</t>
    </rPh>
    <rPh sb="9" eb="11">
      <t>ヘンケイ</t>
    </rPh>
    <rPh sb="12" eb="14">
      <t>ジョウキョウ</t>
    </rPh>
    <phoneticPr fontId="4"/>
  </si>
  <si>
    <t>支持部材の腐食の状況</t>
    <rPh sb="0" eb="2">
      <t>シジ</t>
    </rPh>
    <rPh sb="2" eb="4">
      <t>ブザイ</t>
    </rPh>
    <rPh sb="5" eb="7">
      <t>フショク</t>
    </rPh>
    <rPh sb="8" eb="10">
      <t>ジョウキョウ</t>
    </rPh>
    <phoneticPr fontId="4"/>
  </si>
  <si>
    <t>支持部材の取付部の緩みの状況</t>
    <rPh sb="0" eb="2">
      <t>シジ</t>
    </rPh>
    <rPh sb="2" eb="4">
      <t>ブザイ</t>
    </rPh>
    <rPh sb="5" eb="7">
      <t>トリツ</t>
    </rPh>
    <rPh sb="7" eb="8">
      <t>ブ</t>
    </rPh>
    <rPh sb="9" eb="10">
      <t>ユル</t>
    </rPh>
    <rPh sb="12" eb="14">
      <t>ジョウキョウ</t>
    </rPh>
    <phoneticPr fontId="4"/>
  </si>
  <si>
    <t>駆動装置及び伝導装置</t>
    <rPh sb="0" eb="2">
      <t>クドウ</t>
    </rPh>
    <rPh sb="2" eb="4">
      <t>ソウチ</t>
    </rPh>
    <rPh sb="4" eb="5">
      <t>オヨ</t>
    </rPh>
    <rPh sb="6" eb="8">
      <t>デンドウ</t>
    </rPh>
    <rPh sb="8" eb="10">
      <t>ソウチ</t>
    </rPh>
    <phoneticPr fontId="4"/>
  </si>
  <si>
    <t>減速機</t>
    <rPh sb="0" eb="2">
      <t>ゲンソク</t>
    </rPh>
    <rPh sb="2" eb="3">
      <t>キ</t>
    </rPh>
    <phoneticPr fontId="4"/>
  </si>
  <si>
    <t>伝動装置</t>
    <rPh sb="0" eb="2">
      <t>デンドウ</t>
    </rPh>
    <rPh sb="2" eb="4">
      <t>ソウチ</t>
    </rPh>
    <phoneticPr fontId="4"/>
  </si>
  <si>
    <t>軸及び軸受装置</t>
    <rPh sb="0" eb="1">
      <t>ジク</t>
    </rPh>
    <rPh sb="1" eb="2">
      <t>オヨ</t>
    </rPh>
    <rPh sb="3" eb="5">
      <t>ジクウケ</t>
    </rPh>
    <rPh sb="5" eb="7">
      <t>ソウチ</t>
    </rPh>
    <phoneticPr fontId="4"/>
  </si>
  <si>
    <t>駆動車輪装置　　　　　　　　　　　（最も摩耗が進行したものについて記載）</t>
    <rPh sb="0" eb="2">
      <t>クドウ</t>
    </rPh>
    <rPh sb="2" eb="4">
      <t>シャリン</t>
    </rPh>
    <rPh sb="4" eb="6">
      <t>ソウチ</t>
    </rPh>
    <rPh sb="18" eb="19">
      <t>モット</t>
    </rPh>
    <rPh sb="20" eb="22">
      <t>マモウ</t>
    </rPh>
    <rPh sb="23" eb="25">
      <t>シンコウ</t>
    </rPh>
    <rPh sb="33" eb="35">
      <t>キサイ</t>
    </rPh>
    <phoneticPr fontId="4"/>
  </si>
  <si>
    <t>巻上装置</t>
    <rPh sb="0" eb="2">
      <t>マキアゲ</t>
    </rPh>
    <rPh sb="2" eb="4">
      <t>ソウチ</t>
    </rPh>
    <phoneticPr fontId="4"/>
  </si>
  <si>
    <t>チェーンコンベア巻上装置</t>
    <rPh sb="8" eb="9">
      <t>マ</t>
    </rPh>
    <rPh sb="9" eb="10">
      <t>ア</t>
    </rPh>
    <rPh sb="10" eb="12">
      <t>ソウチ</t>
    </rPh>
    <phoneticPr fontId="4"/>
  </si>
  <si>
    <t>ベルトコンベア巻上装置</t>
    <rPh sb="7" eb="8">
      <t>マ</t>
    </rPh>
    <rPh sb="8" eb="9">
      <t>ア</t>
    </rPh>
    <rPh sb="9" eb="11">
      <t>ソウチ</t>
    </rPh>
    <phoneticPr fontId="4"/>
  </si>
  <si>
    <t>緊張装置</t>
    <rPh sb="0" eb="2">
      <t>キンチョウ</t>
    </rPh>
    <rPh sb="2" eb="4">
      <t>ソウチ</t>
    </rPh>
    <phoneticPr fontId="4"/>
  </si>
  <si>
    <t>安全装置</t>
    <rPh sb="0" eb="2">
      <t>アンゼン</t>
    </rPh>
    <rPh sb="2" eb="4">
      <t>ソウチ</t>
    </rPh>
    <phoneticPr fontId="4"/>
  </si>
  <si>
    <t>非常止め装置</t>
    <rPh sb="0" eb="2">
      <t>ヒジョウ</t>
    </rPh>
    <rPh sb="2" eb="3">
      <t>ト</t>
    </rPh>
    <rPh sb="4" eb="6">
      <t>ソウチ</t>
    </rPh>
    <phoneticPr fontId="4"/>
  </si>
  <si>
    <t>(2)</t>
  </si>
  <si>
    <t>緩衝装置</t>
    <rPh sb="0" eb="2">
      <t>カンショウ</t>
    </rPh>
    <rPh sb="2" eb="4">
      <t>ソウチ</t>
    </rPh>
    <phoneticPr fontId="4"/>
  </si>
  <si>
    <t>(3)</t>
  </si>
  <si>
    <t>乗物逆行防止装置</t>
    <rPh sb="0" eb="2">
      <t>ノリモノ</t>
    </rPh>
    <rPh sb="2" eb="3">
      <t>ギャク</t>
    </rPh>
    <rPh sb="3" eb="4">
      <t>コウ</t>
    </rPh>
    <phoneticPr fontId="4"/>
  </si>
  <si>
    <t>(4)</t>
  </si>
  <si>
    <t>乗物急激降下防止装置</t>
    <rPh sb="0" eb="2">
      <t>ノリモノ</t>
    </rPh>
    <rPh sb="2" eb="4">
      <t>キュウゲキ</t>
    </rPh>
    <rPh sb="4" eb="6">
      <t>コウカ</t>
    </rPh>
    <phoneticPr fontId="4"/>
  </si>
  <si>
    <t>制動装置</t>
    <rPh sb="0" eb="2">
      <t>セイドウ</t>
    </rPh>
    <rPh sb="2" eb="4">
      <t>ソウチ</t>
    </rPh>
    <phoneticPr fontId="4"/>
  </si>
  <si>
    <t>(7)</t>
  </si>
  <si>
    <t>追突防止装置</t>
    <rPh sb="0" eb="2">
      <t>ツイトツ</t>
    </rPh>
    <rPh sb="2" eb="4">
      <t>ボウシ</t>
    </rPh>
    <rPh sb="4" eb="6">
      <t>ソウチ</t>
    </rPh>
    <phoneticPr fontId="4"/>
  </si>
  <si>
    <t>(8)</t>
  </si>
  <si>
    <t>水位検出装置</t>
    <rPh sb="0" eb="2">
      <t>スイイ</t>
    </rPh>
    <rPh sb="2" eb="4">
      <t>ケンシュツ</t>
    </rPh>
    <rPh sb="4" eb="6">
      <t>ソウチ</t>
    </rPh>
    <phoneticPr fontId="4"/>
  </si>
  <si>
    <t>乗物関係</t>
    <rPh sb="0" eb="1">
      <t>ジョウ</t>
    </rPh>
    <rPh sb="1" eb="2">
      <t>ブツ</t>
    </rPh>
    <rPh sb="2" eb="3">
      <t>セキ</t>
    </rPh>
    <rPh sb="3" eb="4">
      <t>カカリ</t>
    </rPh>
    <phoneticPr fontId="4"/>
  </si>
  <si>
    <t>乗物</t>
    <rPh sb="0" eb="2">
      <t>ノリモノ</t>
    </rPh>
    <phoneticPr fontId="4"/>
  </si>
  <si>
    <r>
      <t>走行台車　　</t>
    </r>
    <r>
      <rPr>
        <sz val="7"/>
        <rFont val="ＭＳ 明朝"/>
        <family val="1"/>
        <charset val="128"/>
      </rPr>
      <t/>
    </r>
    <rPh sb="0" eb="2">
      <t>ソウコウ</t>
    </rPh>
    <rPh sb="2" eb="4">
      <t>ダイシャ</t>
    </rPh>
    <phoneticPr fontId="4"/>
  </si>
  <si>
    <t>乗物引上げ金具</t>
    <rPh sb="0" eb="2">
      <t>ノリモノ</t>
    </rPh>
    <rPh sb="2" eb="4">
      <t>ヒキア</t>
    </rPh>
    <rPh sb="5" eb="7">
      <t>カナグ</t>
    </rPh>
    <phoneticPr fontId="4"/>
  </si>
  <si>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4"/>
  </si>
  <si>
    <t>油圧装置</t>
    <rPh sb="0" eb="2">
      <t>ユアツ</t>
    </rPh>
    <rPh sb="2" eb="4">
      <t>ソウチ</t>
    </rPh>
    <phoneticPr fontId="4"/>
  </si>
  <si>
    <t>空圧装置</t>
    <rPh sb="0" eb="2">
      <t>クウアツ</t>
    </rPh>
    <rPh sb="2" eb="4">
      <t>ソウチ</t>
    </rPh>
    <phoneticPr fontId="4"/>
  </si>
  <si>
    <t>(5)</t>
  </si>
  <si>
    <t>離脱防止装置</t>
    <rPh sb="0" eb="2">
      <t>リダツ</t>
    </rPh>
    <rPh sb="2" eb="4">
      <t>ボウシ</t>
    </rPh>
    <rPh sb="4" eb="6">
      <t>ソウチ</t>
    </rPh>
    <phoneticPr fontId="4"/>
  </si>
  <si>
    <t>(6)</t>
  </si>
  <si>
    <t>配管及び耐震対策</t>
    <rPh sb="2" eb="3">
      <t>オヨ</t>
    </rPh>
    <rPh sb="4" eb="6">
      <t>タイシン</t>
    </rPh>
    <rPh sb="6" eb="7">
      <t>タイ</t>
    </rPh>
    <rPh sb="7" eb="8">
      <t>サク</t>
    </rPh>
    <phoneticPr fontId="4"/>
  </si>
  <si>
    <t>油圧ゴムホース</t>
    <rPh sb="0" eb="1">
      <t>アブラ</t>
    </rPh>
    <phoneticPr fontId="4"/>
  </si>
  <si>
    <t>電気設備</t>
    <rPh sb="0" eb="2">
      <t>デンキ</t>
    </rPh>
    <rPh sb="2" eb="4">
      <t>セツビ</t>
    </rPh>
    <phoneticPr fontId="4"/>
  </si>
  <si>
    <t>電圧計、電流計及び表示灯</t>
    <rPh sb="0" eb="3">
      <t>デンアツケイ</t>
    </rPh>
    <rPh sb="4" eb="7">
      <t>デンリュウケイ</t>
    </rPh>
    <rPh sb="7" eb="9">
      <t>オ</t>
    </rPh>
    <phoneticPr fontId="4"/>
  </si>
  <si>
    <t>避雷設備</t>
    <rPh sb="0" eb="1">
      <t>サ</t>
    </rPh>
    <rPh sb="1" eb="2">
      <t>カミナリ</t>
    </rPh>
    <rPh sb="2" eb="4">
      <t>セツビ</t>
    </rPh>
    <phoneticPr fontId="4"/>
  </si>
  <si>
    <t>照明電飾</t>
    <rPh sb="0" eb="2">
      <t>ショウメイ</t>
    </rPh>
    <rPh sb="2" eb="3">
      <t>デン</t>
    </rPh>
    <rPh sb="3" eb="4">
      <t>ショク</t>
    </rPh>
    <phoneticPr fontId="4"/>
  </si>
  <si>
    <t>リミットスイッチ及びセンサー</t>
    <rPh sb="8" eb="10">
      <t>オ</t>
    </rPh>
    <phoneticPr fontId="4"/>
  </si>
  <si>
    <t>非常停止ボタン</t>
    <rPh sb="0" eb="2">
      <t>ヒジョウ</t>
    </rPh>
    <rPh sb="2" eb="4">
      <t>テイシ</t>
    </rPh>
    <phoneticPr fontId="4"/>
  </si>
  <si>
    <t>その他の設備</t>
    <rPh sb="2" eb="3">
      <t>タ</t>
    </rPh>
    <rPh sb="4" eb="6">
      <t>セツビ</t>
    </rPh>
    <phoneticPr fontId="4"/>
  </si>
  <si>
    <t>着水部</t>
    <rPh sb="0" eb="2">
      <t>チャクスイ</t>
    </rPh>
    <rPh sb="2" eb="3">
      <t>ブ</t>
    </rPh>
    <phoneticPr fontId="4"/>
  </si>
  <si>
    <t>点検用歩廊</t>
    <rPh sb="0" eb="3">
      <t>テンケンヨウ</t>
    </rPh>
    <rPh sb="3" eb="4">
      <t>ホ</t>
    </rPh>
    <rPh sb="4" eb="5">
      <t>ロウ</t>
    </rPh>
    <phoneticPr fontId="4"/>
  </si>
  <si>
    <t>安全柵</t>
    <rPh sb="0" eb="2">
      <t>アンゼン</t>
    </rPh>
    <rPh sb="2" eb="3">
      <t>サク</t>
    </rPh>
    <phoneticPr fontId="4"/>
  </si>
  <si>
    <t>運転室</t>
    <rPh sb="0" eb="3">
      <t>ウンテンシツ</t>
    </rPh>
    <phoneticPr fontId="4"/>
  </si>
  <si>
    <t>機械室</t>
    <rPh sb="0" eb="3">
      <t>キカイシツ</t>
    </rPh>
    <phoneticPr fontId="4"/>
  </si>
  <si>
    <t>(9)</t>
  </si>
  <si>
    <t>風速計</t>
    <rPh sb="0" eb="3">
      <t>フウソクケイ</t>
    </rPh>
    <phoneticPr fontId="4"/>
  </si>
  <si>
    <t>(10)</t>
  </si>
  <si>
    <t>非常救出装置</t>
    <rPh sb="0" eb="2">
      <t>ヒジョウ</t>
    </rPh>
    <rPh sb="2" eb="4">
      <t>キュウシュツ</t>
    </rPh>
    <rPh sb="4" eb="6">
      <t>ソウチ</t>
    </rPh>
    <phoneticPr fontId="4"/>
  </si>
  <si>
    <t>(11)</t>
  </si>
  <si>
    <t>装飾物</t>
    <rPh sb="0" eb="2">
      <t>ソウショク</t>
    </rPh>
    <rPh sb="2" eb="3">
      <t>ブツ</t>
    </rPh>
    <phoneticPr fontId="4"/>
  </si>
  <si>
    <t>上記以外の検査項目</t>
    <rPh sb="0" eb="2">
      <t>ジョウキ</t>
    </rPh>
    <rPh sb="2" eb="4">
      <t>イガイ</t>
    </rPh>
    <rPh sb="5" eb="7">
      <t>ケンサ</t>
    </rPh>
    <rPh sb="7" eb="9">
      <t>コウモク</t>
    </rPh>
    <phoneticPr fontId="4"/>
  </si>
  <si>
    <t>特記事項</t>
    <rPh sb="0" eb="2">
      <t>トッキ</t>
    </rPh>
    <rPh sb="2" eb="4">
      <t>ジコウ</t>
    </rPh>
    <phoneticPr fontId="4"/>
  </si>
  <si>
    <t>検査項目</t>
    <rPh sb="0" eb="2">
      <t>ケンサ</t>
    </rPh>
    <rPh sb="2" eb="4">
      <t>コウモク</t>
    </rPh>
    <phoneticPr fontId="4"/>
  </si>
  <si>
    <t>指摘の具体的内容等</t>
    <rPh sb="0" eb="2">
      <t>シテキ</t>
    </rPh>
    <rPh sb="3" eb="6">
      <t>グタイテキ</t>
    </rPh>
    <rPh sb="6" eb="8">
      <t>ナイヨウ</t>
    </rPh>
    <rPh sb="8" eb="9">
      <t>トウ</t>
    </rPh>
    <phoneticPr fontId="4"/>
  </si>
  <si>
    <t>電動機の取付けの状況</t>
    <rPh sb="0" eb="3">
      <t>デンドウキ</t>
    </rPh>
    <rPh sb="4" eb="5">
      <t>ト</t>
    </rPh>
    <rPh sb="5" eb="6">
      <t>ツ</t>
    </rPh>
    <rPh sb="8" eb="10">
      <t>ジョウキョウ</t>
    </rPh>
    <phoneticPr fontId="4"/>
  </si>
  <si>
    <t>電動機の作動の状況</t>
    <rPh sb="0" eb="3">
      <t>デンドウキ</t>
    </rPh>
    <rPh sb="4" eb="6">
      <t>サドウ</t>
    </rPh>
    <rPh sb="7" eb="9">
      <t>ジョウキョウ</t>
    </rPh>
    <phoneticPr fontId="4"/>
  </si>
  <si>
    <t>制動機の機能の状況</t>
    <rPh sb="0" eb="2">
      <t>セイドウ</t>
    </rPh>
    <rPh sb="2" eb="3">
      <t>キ</t>
    </rPh>
    <rPh sb="4" eb="6">
      <t>キノウ</t>
    </rPh>
    <rPh sb="7" eb="9">
      <t>ジョウキョウ</t>
    </rPh>
    <phoneticPr fontId="4"/>
  </si>
  <si>
    <t>軸継手の取付けの状況</t>
    <rPh sb="0" eb="1">
      <t>ジク</t>
    </rPh>
    <rPh sb="1" eb="2">
      <t>ツギ</t>
    </rPh>
    <rPh sb="2" eb="3">
      <t>テ</t>
    </rPh>
    <rPh sb="4" eb="6">
      <t>トリツ</t>
    </rPh>
    <rPh sb="8" eb="10">
      <t>ジョウキョウ</t>
    </rPh>
    <phoneticPr fontId="4"/>
  </si>
  <si>
    <t>軸継手の結合の状況</t>
    <rPh sb="0" eb="1">
      <t>ジク</t>
    </rPh>
    <rPh sb="1" eb="2">
      <t>ツギ</t>
    </rPh>
    <rPh sb="2" eb="3">
      <t>テ</t>
    </rPh>
    <rPh sb="4" eb="6">
      <t>ケツゴウ</t>
    </rPh>
    <rPh sb="7" eb="9">
      <t>ジョウキョウ</t>
    </rPh>
    <phoneticPr fontId="4"/>
  </si>
  <si>
    <t>油及び粉体の量及び劣化の状況</t>
    <rPh sb="0" eb="1">
      <t>アブラ</t>
    </rPh>
    <rPh sb="1" eb="2">
      <t>オヨ</t>
    </rPh>
    <rPh sb="3" eb="4">
      <t>コナ</t>
    </rPh>
    <rPh sb="4" eb="5">
      <t>カラダ</t>
    </rPh>
    <rPh sb="6" eb="7">
      <t>リョウ</t>
    </rPh>
    <rPh sb="7" eb="8">
      <t>オヨ</t>
    </rPh>
    <rPh sb="9" eb="11">
      <t>レッカ</t>
    </rPh>
    <rPh sb="12" eb="14">
      <t>ジョウキョウ</t>
    </rPh>
    <phoneticPr fontId="4"/>
  </si>
  <si>
    <t>ローラーチェーン、ゴム等の継手媒体の摩耗、変形及び劣化の状況</t>
    <rPh sb="11" eb="12">
      <t>ナド</t>
    </rPh>
    <rPh sb="13" eb="14">
      <t>ツギ</t>
    </rPh>
    <rPh sb="14" eb="15">
      <t>テ</t>
    </rPh>
    <rPh sb="15" eb="17">
      <t>バイタイ</t>
    </rPh>
    <rPh sb="18" eb="20">
      <t>マモウ</t>
    </rPh>
    <rPh sb="21" eb="23">
      <t>ヘンケイ</t>
    </rPh>
    <rPh sb="23" eb="24">
      <t>オヨ</t>
    </rPh>
    <rPh sb="25" eb="27">
      <t>レッカ</t>
    </rPh>
    <rPh sb="28" eb="30">
      <t>ジョウキョウ</t>
    </rPh>
    <phoneticPr fontId="4"/>
  </si>
  <si>
    <t>クラッチの作動の状況</t>
    <rPh sb="5" eb="7">
      <t>サドウ</t>
    </rPh>
    <rPh sb="8" eb="10">
      <t>ジョウキョウ</t>
    </rPh>
    <phoneticPr fontId="4"/>
  </si>
  <si>
    <t>減速機の取付けの状況</t>
    <rPh sb="0" eb="2">
      <t>ゲンソク</t>
    </rPh>
    <rPh sb="2" eb="3">
      <t>キ</t>
    </rPh>
    <rPh sb="4" eb="6">
      <t>トリツ</t>
    </rPh>
    <rPh sb="8" eb="10">
      <t>ジョウキョウ</t>
    </rPh>
    <phoneticPr fontId="4"/>
  </si>
  <si>
    <t>開放型減速機の歯車の歯面の摩耗の状況</t>
    <rPh sb="0" eb="3">
      <t>カイホウガタ</t>
    </rPh>
    <rPh sb="3" eb="5">
      <t>ゲンソク</t>
    </rPh>
    <rPh sb="5" eb="6">
      <t>キ</t>
    </rPh>
    <rPh sb="7" eb="9">
      <t>ハグルマ</t>
    </rPh>
    <rPh sb="10" eb="11">
      <t>ハ</t>
    </rPh>
    <rPh sb="11" eb="12">
      <t>メン</t>
    </rPh>
    <rPh sb="13" eb="15">
      <t>マモウ</t>
    </rPh>
    <rPh sb="16" eb="18">
      <t>ジョウキョウ</t>
    </rPh>
    <phoneticPr fontId="4"/>
  </si>
  <si>
    <t>密閉型減速機の潤滑油の量及び劣化の状況</t>
    <rPh sb="0" eb="3">
      <t>ミッペイガタ</t>
    </rPh>
    <rPh sb="3" eb="5">
      <t>ゲンソク</t>
    </rPh>
    <rPh sb="5" eb="6">
      <t>キ</t>
    </rPh>
    <rPh sb="7" eb="10">
      <t>ジュンカツユ</t>
    </rPh>
    <rPh sb="11" eb="12">
      <t>リョウ</t>
    </rPh>
    <rPh sb="12" eb="13">
      <t>オヨ</t>
    </rPh>
    <rPh sb="14" eb="16">
      <t>レッカ</t>
    </rPh>
    <rPh sb="17" eb="19">
      <t>ジョウキョウ</t>
    </rPh>
    <phoneticPr fontId="4"/>
  </si>
  <si>
    <t>伝動装置の取付け及び給油の状況</t>
    <rPh sb="0" eb="2">
      <t>デンドウ</t>
    </rPh>
    <rPh sb="2" eb="4">
      <t>ソウチ</t>
    </rPh>
    <rPh sb="5" eb="7">
      <t>トリツ</t>
    </rPh>
    <rPh sb="8" eb="9">
      <t>オヨ</t>
    </rPh>
    <rPh sb="10" eb="12">
      <t>キュウユ</t>
    </rPh>
    <rPh sb="13" eb="15">
      <t>ジョウキョウ</t>
    </rPh>
    <phoneticPr fontId="4"/>
  </si>
  <si>
    <t>ローラーチェーン及びVベルトの設置及び摩耗の状況</t>
    <rPh sb="8" eb="9">
      <t>オヨ</t>
    </rPh>
    <rPh sb="15" eb="17">
      <t>セッチ</t>
    </rPh>
    <rPh sb="17" eb="18">
      <t>オヨ</t>
    </rPh>
    <rPh sb="19" eb="21">
      <t>マモウ</t>
    </rPh>
    <rPh sb="22" eb="24">
      <t>ジョウキョウ</t>
    </rPh>
    <phoneticPr fontId="4"/>
  </si>
  <si>
    <t>駆動用歯車装置　　　　　　　　　　　（最も摩耗が進行したものについて記載）</t>
    <rPh sb="0" eb="2">
      <t>クドウ</t>
    </rPh>
    <rPh sb="2" eb="3">
      <t>ヨウ</t>
    </rPh>
    <rPh sb="3" eb="5">
      <t>ハグルマ</t>
    </rPh>
    <rPh sb="5" eb="7">
      <t>ソウチ</t>
    </rPh>
    <phoneticPr fontId="4"/>
  </si>
  <si>
    <t>軸継手　　　　　　　　　　　（最も摩耗が進行したものについて記載）</t>
    <rPh sb="0" eb="1">
      <t>ジク</t>
    </rPh>
    <rPh sb="1" eb="2">
      <t>ツギ</t>
    </rPh>
    <rPh sb="2" eb="3">
      <t>テ</t>
    </rPh>
    <phoneticPr fontId="4"/>
  </si>
  <si>
    <t>制動片の残存厚みの状況　　　　　　　　　　　（最も摩耗が進行したものについて記載）</t>
    <rPh sb="0" eb="2">
      <t>セイドウ</t>
    </rPh>
    <rPh sb="2" eb="3">
      <t>ヘン</t>
    </rPh>
    <rPh sb="4" eb="6">
      <t>ザンゾン</t>
    </rPh>
    <rPh sb="6" eb="7">
      <t>アツ</t>
    </rPh>
    <rPh sb="9" eb="11">
      <t>ジョウキョウ</t>
    </rPh>
    <phoneticPr fontId="4"/>
  </si>
  <si>
    <t>巻上用チェーンの軸、リンク孔及びリンク板の摩耗の状況</t>
    <rPh sb="0" eb="2">
      <t>マキアゲ</t>
    </rPh>
    <rPh sb="2" eb="3">
      <t>ヨウ</t>
    </rPh>
    <rPh sb="8" eb="9">
      <t>ジク</t>
    </rPh>
    <rPh sb="13" eb="14">
      <t>アナ</t>
    </rPh>
    <rPh sb="14" eb="15">
      <t>オヨ</t>
    </rPh>
    <rPh sb="19" eb="20">
      <t>イタ</t>
    </rPh>
    <rPh sb="21" eb="23">
      <t>マモウ</t>
    </rPh>
    <rPh sb="24" eb="26">
      <t>ジョウキョウ</t>
    </rPh>
    <phoneticPr fontId="4"/>
  </si>
  <si>
    <t>接地線の接地抵抗</t>
    <rPh sb="0" eb="2">
      <t>セッチ</t>
    </rPh>
    <rPh sb="2" eb="3">
      <t>セン</t>
    </rPh>
    <rPh sb="4" eb="6">
      <t>セッチ</t>
    </rPh>
    <rPh sb="6" eb="8">
      <t>テイコウ</t>
    </rPh>
    <phoneticPr fontId="4"/>
  </si>
  <si>
    <t>盤内の計器及び表示灯の破損の状況</t>
    <rPh sb="11" eb="13">
      <t>ハソン</t>
    </rPh>
    <phoneticPr fontId="4"/>
  </si>
  <si>
    <t>盤の接地の状況</t>
    <rPh sb="0" eb="1">
      <t>バン</t>
    </rPh>
    <rPh sb="2" eb="4">
      <t>セッチ</t>
    </rPh>
    <rPh sb="5" eb="7">
      <t>ジョウキョウ</t>
    </rPh>
    <phoneticPr fontId="4"/>
  </si>
  <si>
    <t>台車先端軸のき裂の状況</t>
    <rPh sb="0" eb="2">
      <t>ダイシャ</t>
    </rPh>
    <rPh sb="2" eb="4">
      <t>センタン</t>
    </rPh>
    <phoneticPr fontId="4"/>
  </si>
  <si>
    <t>走行台車中心軸の摩耗の状況</t>
    <rPh sb="4" eb="6">
      <t>チュウシン</t>
    </rPh>
    <phoneticPr fontId="4"/>
  </si>
  <si>
    <t>台車中心軸のき裂の状況</t>
    <rPh sb="0" eb="2">
      <t>ダイシャ</t>
    </rPh>
    <rPh sb="2" eb="4">
      <t>チュウシン</t>
    </rPh>
    <phoneticPr fontId="4"/>
  </si>
  <si>
    <t>素線切れの状況</t>
    <rPh sb="0" eb="2">
      <t>ソセン</t>
    </rPh>
    <rPh sb="2" eb="3">
      <t>ギ</t>
    </rPh>
    <rPh sb="5" eb="7">
      <t>ジョウキョウ</t>
    </rPh>
    <phoneticPr fontId="4"/>
  </si>
  <si>
    <t>張りの状況</t>
  </si>
  <si>
    <t>綱車の配列の状況</t>
  </si>
  <si>
    <t>客席部分を吊るワイヤロープの損傷及び変形の状況</t>
    <rPh sb="0" eb="2">
      <t>キャクセキ</t>
    </rPh>
    <rPh sb="2" eb="4">
      <t>ブブン</t>
    </rPh>
    <rPh sb="5" eb="6">
      <t>ツ</t>
    </rPh>
    <rPh sb="14" eb="16">
      <t>ソンショウ</t>
    </rPh>
    <rPh sb="16" eb="17">
      <t>オヨ</t>
    </rPh>
    <rPh sb="18" eb="20">
      <t>ヘンケイ</t>
    </rPh>
    <rPh sb="21" eb="23">
      <t>ジョウキョウ</t>
    </rPh>
    <phoneticPr fontId="4"/>
  </si>
  <si>
    <t>客席部分を吊るワイヤロープの素線切れの状況</t>
    <rPh sb="0" eb="2">
      <t>キャクセキ</t>
    </rPh>
    <rPh sb="2" eb="4">
      <t>ブブン</t>
    </rPh>
    <rPh sb="5" eb="6">
      <t>ツ</t>
    </rPh>
    <rPh sb="14" eb="16">
      <t>ソセン</t>
    </rPh>
    <rPh sb="16" eb="17">
      <t>ギ</t>
    </rPh>
    <rPh sb="19" eb="21">
      <t>ジョウキョウ</t>
    </rPh>
    <phoneticPr fontId="4"/>
  </si>
  <si>
    <t>客席部分を吊るワイヤロープの径の状況</t>
    <rPh sb="0" eb="2">
      <t>キャクセキ</t>
    </rPh>
    <rPh sb="2" eb="4">
      <t>ブブン</t>
    </rPh>
    <rPh sb="5" eb="6">
      <t>ツ</t>
    </rPh>
    <phoneticPr fontId="4"/>
  </si>
  <si>
    <t>特記事項（指摘について）</t>
    <rPh sb="0" eb="2">
      <t>トッキ</t>
    </rPh>
    <rPh sb="2" eb="4">
      <t>ジコウ</t>
    </rPh>
    <rPh sb="5" eb="7">
      <t>シテキ</t>
    </rPh>
    <phoneticPr fontId="4"/>
  </si>
  <si>
    <t>特記事項（検査内容について）</t>
    <rPh sb="0" eb="2">
      <t>トッキ</t>
    </rPh>
    <rPh sb="2" eb="4">
      <t>ジコウ</t>
    </rPh>
    <rPh sb="5" eb="7">
      <t>ケンサ</t>
    </rPh>
    <rPh sb="7" eb="9">
      <t>ナイヨウ</t>
    </rPh>
    <phoneticPr fontId="4"/>
  </si>
  <si>
    <t>盤内の計器及び表示灯の作動の状況</t>
    <phoneticPr fontId="4"/>
  </si>
  <si>
    <t>軌条、軌道、水路及び滑走路</t>
    <phoneticPr fontId="4"/>
  </si>
  <si>
    <t>圧力計の取付けの状況</t>
    <phoneticPr fontId="4"/>
  </si>
  <si>
    <t>アクチュエーター</t>
    <phoneticPr fontId="4"/>
  </si>
  <si>
    <t>遊戯施設付近の地盤の陥没、土砂流出及び地割れの状況</t>
    <phoneticPr fontId="4"/>
  </si>
  <si>
    <t>　　　　　mm</t>
    <phoneticPr fontId="4"/>
  </si>
  <si>
    <t>（7）</t>
    <phoneticPr fontId="4"/>
  </si>
  <si>
    <t>屋根及び天井</t>
    <phoneticPr fontId="4"/>
  </si>
  <si>
    <t>支持部材　</t>
    <phoneticPr fontId="4"/>
  </si>
  <si>
    <t>非常止め装置の作動の状況</t>
    <phoneticPr fontId="4"/>
  </si>
  <si>
    <t>非常止め装置の劣化及び損傷の状況</t>
    <phoneticPr fontId="4"/>
  </si>
  <si>
    <t>非常止め装置の取付けの状況</t>
    <phoneticPr fontId="4"/>
  </si>
  <si>
    <t>緩衝装置の取付けの状況</t>
    <phoneticPr fontId="4"/>
  </si>
  <si>
    <t>緩衝装置の作動状況（油入式を除く。）</t>
    <phoneticPr fontId="4"/>
  </si>
  <si>
    <t>緩衝装置の作動状況（油入式に限る。）</t>
    <phoneticPr fontId="4"/>
  </si>
  <si>
    <t>油量（油入式に限る。）</t>
    <phoneticPr fontId="4"/>
  </si>
  <si>
    <t>緩衝装置の腐食の状況</t>
    <phoneticPr fontId="4"/>
  </si>
  <si>
    <t>乗物逆行防止装置の乗物側の取付け並びに劣化及び損傷の状況</t>
    <phoneticPr fontId="4"/>
  </si>
  <si>
    <t>乗物逆行防止装置の作動の状況</t>
    <phoneticPr fontId="4"/>
  </si>
  <si>
    <t>乗物逆行防止装置の固定側の取付並びに劣化及び損傷の状況</t>
    <phoneticPr fontId="4"/>
  </si>
  <si>
    <t>乗物急激降下防止装置の取付並びに劣化及び損傷の状況</t>
    <phoneticPr fontId="4"/>
  </si>
  <si>
    <t>乗物急激降下防止装置の作動の状況</t>
    <phoneticPr fontId="4"/>
  </si>
  <si>
    <t>制動装置の取付けの状況</t>
    <phoneticPr fontId="4"/>
  </si>
  <si>
    <t>制動装置本体、ブレーキライニング及びに乗物の制動板の劣化及び損傷の状況</t>
    <phoneticPr fontId="4"/>
  </si>
  <si>
    <t>ブレーキライニング及び乗物の制動板の残存厚みの状況</t>
    <phoneticPr fontId="4"/>
  </si>
  <si>
    <t>制動用ばねの取付けの状況及び緩み止めの状況</t>
    <phoneticPr fontId="4"/>
  </si>
  <si>
    <t>乗降場の劣化及び損傷の状況</t>
    <phoneticPr fontId="4"/>
  </si>
  <si>
    <t>点検用はしご、踊場の取付け並びに劣化及び損傷の状況</t>
    <phoneticPr fontId="4"/>
  </si>
  <si>
    <t>スタート台及び階段の構造部材の劣化及び損傷の状況</t>
    <phoneticPr fontId="4"/>
  </si>
  <si>
    <t>スタート台及び階段の床の劣化及び損傷の状況</t>
    <phoneticPr fontId="4"/>
  </si>
  <si>
    <t>着水部の劣化及び損傷の状況</t>
    <phoneticPr fontId="4"/>
  </si>
  <si>
    <t>着水部の漏水の状況</t>
    <phoneticPr fontId="4"/>
  </si>
  <si>
    <t>二重吸い込み防止柵の取付けの状況</t>
    <phoneticPr fontId="4"/>
  </si>
  <si>
    <t>点検用歩廊の取付け並びに劣化及び損傷の状況</t>
    <phoneticPr fontId="4"/>
  </si>
  <si>
    <t xml:space="preserve"> mm</t>
  </si>
  <si>
    <t>ある</t>
  </si>
  <si>
    <t>mm（0＋15mm）</t>
    <phoneticPr fontId="4"/>
  </si>
  <si>
    <t>軌間寸法：　許容値</t>
    <rPh sb="0" eb="1">
      <t>キ</t>
    </rPh>
    <rPh sb="1" eb="2">
      <t>カン</t>
    </rPh>
    <rPh sb="2" eb="4">
      <t>スンポウ</t>
    </rPh>
    <rPh sb="6" eb="8">
      <t>キョヨウ</t>
    </rPh>
    <rPh sb="8" eb="9">
      <t>チ</t>
    </rPh>
    <phoneticPr fontId="4"/>
  </si>
  <si>
    <t>度（0＋3度）</t>
  </si>
  <si>
    <t>カント：　　　許容値</t>
    <phoneticPr fontId="4"/>
  </si>
  <si>
    <t>隙間 : 基準値</t>
    <rPh sb="0" eb="2">
      <t>スキマ</t>
    </rPh>
    <phoneticPr fontId="4"/>
  </si>
  <si>
    <t>段差 : 基準値</t>
    <rPh sb="0" eb="2">
      <t>ダンサ</t>
    </rPh>
    <phoneticPr fontId="4"/>
  </si>
  <si>
    <t>mm（30mm）</t>
  </si>
  <si>
    <t>mm（±10mm）</t>
  </si>
  <si>
    <t>制動片の残存厚み</t>
  </si>
  <si>
    <t xml:space="preserve"> (要重点点検となる基準：</t>
  </si>
  <si>
    <t>(左</t>
    <rPh sb="1" eb="2">
      <t>ヒダリ</t>
    </rPh>
    <phoneticPr fontId="4"/>
  </si>
  <si>
    <t>右</t>
    <rPh sb="0" eb="1">
      <t>ミギ</t>
    </rPh>
    <phoneticPr fontId="4"/>
  </si>
  <si>
    <t>左</t>
    <rPh sb="0" eb="1">
      <t>ヒダリ</t>
    </rPh>
    <phoneticPr fontId="4"/>
  </si>
  <si>
    <t>現在空気圧</t>
  </si>
  <si>
    <t>基準空気圧</t>
    <rPh sb="0" eb="2">
      <t>キジュン</t>
    </rPh>
    <rPh sb="2" eb="5">
      <t>クウキアツ</t>
    </rPh>
    <phoneticPr fontId="4"/>
  </si>
  <si>
    <t>設置時溝深さ</t>
    <rPh sb="3" eb="4">
      <t>ミゾ</t>
    </rPh>
    <rPh sb="4" eb="5">
      <t>フカ</t>
    </rPh>
    <phoneticPr fontId="4"/>
  </si>
  <si>
    <t>現在溝深さ</t>
    <rPh sb="2" eb="3">
      <t>ミゾ</t>
    </rPh>
    <rPh sb="3" eb="4">
      <t>フカ</t>
    </rPh>
    <phoneticPr fontId="4"/>
  </si>
  <si>
    <t>伸び率測定（</t>
    <phoneticPr fontId="4"/>
  </si>
  <si>
    <t>設置時幅</t>
    <rPh sb="3" eb="4">
      <t>ハバ</t>
    </rPh>
    <phoneticPr fontId="4"/>
  </si>
  <si>
    <t>現在幅</t>
    <rPh sb="2" eb="3">
      <t>ハバ</t>
    </rPh>
    <phoneticPr fontId="4"/>
  </si>
  <si>
    <t>　       錆：　　　　　　　　　　　　</t>
    <rPh sb="8" eb="9">
      <t>サビ</t>
    </rPh>
    <phoneticPr fontId="4"/>
  </si>
  <si>
    <t>本</t>
    <rPh sb="0" eb="1">
      <t>ホン</t>
    </rPh>
    <phoneticPr fontId="4"/>
  </si>
  <si>
    <t>本)</t>
    <rPh sb="0" eb="1">
      <t>ホン</t>
    </rPh>
    <phoneticPr fontId="4"/>
  </si>
  <si>
    <t>日</t>
    <rPh sb="0" eb="1">
      <t>ニチ</t>
    </rPh>
    <phoneticPr fontId="4"/>
  </si>
  <si>
    <t>年</t>
    <rPh sb="0" eb="1">
      <t>ネン</t>
    </rPh>
    <phoneticPr fontId="4"/>
  </si>
  <si>
    <t>基準値</t>
    <rPh sb="0" eb="2">
      <t>キジュン</t>
    </rPh>
    <rPh sb="2" eb="3">
      <t>チ</t>
    </rPh>
    <phoneticPr fontId="4"/>
  </si>
  <si>
    <t>現在値</t>
    <rPh sb="0" eb="2">
      <t>ゲンザイ</t>
    </rPh>
    <rPh sb="2" eb="3">
      <t>チ</t>
    </rPh>
    <phoneticPr fontId="4"/>
  </si>
  <si>
    <t>主輪軸基準値</t>
    <rPh sb="0" eb="1">
      <t>シュ</t>
    </rPh>
    <rPh sb="1" eb="2">
      <t>リン</t>
    </rPh>
    <rPh sb="2" eb="3">
      <t>ジク</t>
    </rPh>
    <rPh sb="3" eb="5">
      <t>キジュン</t>
    </rPh>
    <rPh sb="5" eb="6">
      <t>チ</t>
    </rPh>
    <phoneticPr fontId="4"/>
  </si>
  <si>
    <t>側輪軸基準値</t>
    <rPh sb="0" eb="1">
      <t>ソク</t>
    </rPh>
    <rPh sb="1" eb="2">
      <t>リン</t>
    </rPh>
    <rPh sb="2" eb="3">
      <t>ジク</t>
    </rPh>
    <rPh sb="3" eb="5">
      <t>キジュン</t>
    </rPh>
    <rPh sb="5" eb="6">
      <t>チ</t>
    </rPh>
    <phoneticPr fontId="4"/>
  </si>
  <si>
    <t>受輪軸基準値</t>
    <rPh sb="0" eb="1">
      <t>ウケ</t>
    </rPh>
    <rPh sb="1" eb="2">
      <t>リン</t>
    </rPh>
    <rPh sb="2" eb="3">
      <t>ジク</t>
    </rPh>
    <rPh sb="3" eb="5">
      <t>キジュン</t>
    </rPh>
    <rPh sb="5" eb="6">
      <t>チ</t>
    </rPh>
    <phoneticPr fontId="4"/>
  </si>
  <si>
    <t>kPa</t>
    <phoneticPr fontId="4"/>
  </si>
  <si>
    <t>定期検査チェックリスト（現場用）</t>
    <rPh sb="0" eb="2">
      <t>テイキ</t>
    </rPh>
    <rPh sb="2" eb="4">
      <t>ケンサ</t>
    </rPh>
    <rPh sb="12" eb="15">
      <t>ゲンバヨウ</t>
    </rPh>
    <phoneticPr fontId="4"/>
  </si>
  <si>
    <t>月</t>
    <rPh sb="0" eb="1">
      <t>ガツ</t>
    </rPh>
    <phoneticPr fontId="4"/>
  </si>
  <si>
    <t>客席部分を吊る丸鋼、リンクチェーン等の径の状況</t>
    <rPh sb="0" eb="2">
      <t>キャクセキ</t>
    </rPh>
    <rPh sb="2" eb="4">
      <t>ブブン</t>
    </rPh>
    <rPh sb="5" eb="6">
      <t>ツ</t>
    </rPh>
    <rPh sb="7" eb="9">
      <t>マルコウ</t>
    </rPh>
    <rPh sb="17" eb="18">
      <t>ナド</t>
    </rPh>
    <rPh sb="19" eb="20">
      <t>ケイ</t>
    </rPh>
    <rPh sb="21" eb="23">
      <t>ジョウキョウ</t>
    </rPh>
    <phoneticPr fontId="4"/>
  </si>
  <si>
    <t>色つきのセルは自動的に計算結果が入力されます</t>
    <rPh sb="0" eb="1">
      <t>イロ</t>
    </rPh>
    <rPh sb="7" eb="10">
      <t>ジドウテキ</t>
    </rPh>
    <rPh sb="11" eb="13">
      <t>ケイサン</t>
    </rPh>
    <rPh sb="13" eb="15">
      <t>ケッカ</t>
    </rPh>
    <rPh sb="16" eb="18">
      <t>ニュウリョク</t>
    </rPh>
    <phoneticPr fontId="4"/>
  </si>
  <si>
    <t>残存率</t>
    <rPh sb="0" eb="2">
      <t>ザンゾン</t>
    </rPh>
    <rPh sb="2" eb="3">
      <t>リツ</t>
    </rPh>
    <phoneticPr fontId="4"/>
  </si>
  <si>
    <t>(ロ)</t>
    <phoneticPr fontId="4"/>
  </si>
  <si>
    <t>(イ)</t>
    <phoneticPr fontId="4"/>
  </si>
  <si>
    <t>(イ)設置時車輪径　　　　　　　　</t>
    <rPh sb="3" eb="5">
      <t>セッチ</t>
    </rPh>
    <rPh sb="5" eb="6">
      <t>ジ</t>
    </rPh>
    <rPh sb="6" eb="8">
      <t>シャリン</t>
    </rPh>
    <rPh sb="8" eb="9">
      <t>ケイ</t>
    </rPh>
    <phoneticPr fontId="4"/>
  </si>
  <si>
    <t>(ロ)現在車輪径</t>
    <rPh sb="3" eb="5">
      <t>ゲンザイ</t>
    </rPh>
    <rPh sb="5" eb="7">
      <t>シャリン</t>
    </rPh>
    <rPh sb="7" eb="8">
      <t>ケイ</t>
    </rPh>
    <phoneticPr fontId="4"/>
  </si>
  <si>
    <t>(ハ)基準摩耗量</t>
    <rPh sb="3" eb="5">
      <t>キジュン</t>
    </rPh>
    <rPh sb="5" eb="7">
      <t>マモウ</t>
    </rPh>
    <rPh sb="7" eb="8">
      <t>リョウ</t>
    </rPh>
    <phoneticPr fontId="4"/>
  </si>
  <si>
    <t>(ニ)現在摩耗量</t>
    <rPh sb="3" eb="5">
      <t>ゲンザイ</t>
    </rPh>
    <rPh sb="5" eb="7">
      <t>マモウ</t>
    </rPh>
    <rPh sb="7" eb="8">
      <t>リョウ</t>
    </rPh>
    <phoneticPr fontId="4"/>
  </si>
  <si>
    <t>き裂がない</t>
    <phoneticPr fontId="4"/>
  </si>
  <si>
    <t>電動機及び制動機</t>
    <phoneticPr fontId="4"/>
  </si>
  <si>
    <t xml:space="preserve"> (要重点点検となる基準値： </t>
    <phoneticPr fontId="4"/>
  </si>
  <si>
    <t>前回の定期検査時（右</t>
    <phoneticPr fontId="4"/>
  </si>
  <si>
    <t>減速機の軸受部の給油の状況及び軸受の破損の状況</t>
    <rPh sb="0" eb="2">
      <t>ゲンソク</t>
    </rPh>
    <rPh sb="2" eb="3">
      <t>キ</t>
    </rPh>
    <rPh sb="4" eb="6">
      <t>ジクウケ</t>
    </rPh>
    <rPh sb="6" eb="7">
      <t>ブ</t>
    </rPh>
    <rPh sb="8" eb="10">
      <t>キュウユ</t>
    </rPh>
    <rPh sb="11" eb="13">
      <t>ジョウキョウ</t>
    </rPh>
    <rPh sb="13" eb="14">
      <t>オヨ</t>
    </rPh>
    <rPh sb="15" eb="17">
      <t>ジクウケ</t>
    </rPh>
    <rPh sb="18" eb="20">
      <t>ハソン</t>
    </rPh>
    <rPh sb="21" eb="23">
      <t>ジョウキョウ</t>
    </rPh>
    <phoneticPr fontId="4"/>
  </si>
  <si>
    <t>軸受装置の取付部の取付並びに劣化及び損傷の状況</t>
    <phoneticPr fontId="4"/>
  </si>
  <si>
    <t>駆動用歯車装置の設置の状況</t>
    <phoneticPr fontId="4"/>
  </si>
  <si>
    <t>駆動用歯車装置の劣化及び損傷の状況</t>
    <phoneticPr fontId="4"/>
  </si>
  <si>
    <t>歯車の歯面の摩耗の状況</t>
    <phoneticPr fontId="4"/>
  </si>
  <si>
    <t>歯車の給油の状況</t>
    <phoneticPr fontId="4"/>
  </si>
  <si>
    <t>歯車の劣化及び損傷の状況</t>
    <phoneticPr fontId="4"/>
  </si>
  <si>
    <t>(7)</t>
    <phoneticPr fontId="4"/>
  </si>
  <si>
    <t>車輪の取付け及び給油の状況</t>
    <phoneticPr fontId="4"/>
  </si>
  <si>
    <t>軸受の劣化及び損傷の状況</t>
    <phoneticPr fontId="4"/>
  </si>
  <si>
    <t>　　ライニング（ナイロン、ウレタン等）　　</t>
    <phoneticPr fontId="4"/>
  </si>
  <si>
    <t>車輪表面の劣化及び損傷の状況</t>
    <phoneticPr fontId="4"/>
  </si>
  <si>
    <t>車輪の取付金具及び取付ボルトの劣化及び損傷の状況</t>
    <phoneticPr fontId="4"/>
  </si>
  <si>
    <t>車軸の劣化及び損傷の状況</t>
    <phoneticPr fontId="4"/>
  </si>
  <si>
    <t>軸直径測定</t>
    <phoneticPr fontId="4"/>
  </si>
  <si>
    <t>リンク孔直径測定</t>
    <phoneticPr fontId="4"/>
  </si>
  <si>
    <t>リンク板厚さ測定</t>
    <phoneticPr fontId="4"/>
  </si>
  <si>
    <t>巻上用チェーンの伸びの状況</t>
    <phoneticPr fontId="4"/>
  </si>
  <si>
    <t>リンク）</t>
    <phoneticPr fontId="4"/>
  </si>
  <si>
    <t>スプロケットの歯の摩耗の状況</t>
    <phoneticPr fontId="4"/>
  </si>
  <si>
    <t>巻上用ベルトの滑りの状況</t>
    <phoneticPr fontId="4"/>
  </si>
  <si>
    <t>巻上用ベルトの劣化及び損傷の状況</t>
    <phoneticPr fontId="4"/>
  </si>
  <si>
    <t>巻上用ベルト接合部の劣化及び損傷の状況</t>
    <phoneticPr fontId="4"/>
  </si>
  <si>
    <t>駆動用プーリのき裂、腐食及びライニングの摩耗の状況</t>
    <phoneticPr fontId="4"/>
  </si>
  <si>
    <t>駆動用プーリの取付けの状況</t>
    <phoneticPr fontId="4"/>
  </si>
  <si>
    <t>ローラーの回転の状況</t>
    <phoneticPr fontId="4"/>
  </si>
  <si>
    <t>ワイヤロープ巻上装置</t>
    <phoneticPr fontId="4"/>
  </si>
  <si>
    <t>損傷及び変形の状況</t>
    <phoneticPr fontId="4"/>
  </si>
  <si>
    <t xml:space="preserve">　　  </t>
    <phoneticPr fontId="4"/>
  </si>
  <si>
    <t>　最も摩損した主索No(</t>
    <phoneticPr fontId="4"/>
  </si>
  <si>
    <t>破断総数</t>
    <phoneticPr fontId="4"/>
  </si>
  <si>
    <t>なし</t>
    <phoneticPr fontId="4"/>
  </si>
  <si>
    <t>少ない</t>
    <phoneticPr fontId="4"/>
  </si>
  <si>
    <t>著しい</t>
    <phoneticPr fontId="4"/>
  </si>
  <si>
    <t>主索本数 （</t>
    <phoneticPr fontId="4"/>
  </si>
  <si>
    <t>本）</t>
    <phoneticPr fontId="4"/>
  </si>
  <si>
    <t>要重点点検の主索No (</t>
    <phoneticPr fontId="4"/>
  </si>
  <si>
    <t>要是正の主索No (</t>
    <phoneticPr fontId="4"/>
  </si>
  <si>
    <t>径の状況</t>
    <phoneticPr fontId="4"/>
  </si>
  <si>
    <t>径： 最も摩損した主索No (</t>
    <phoneticPr fontId="4"/>
  </si>
  <si>
    <t>止め金具の取付けの状況</t>
    <phoneticPr fontId="4"/>
  </si>
  <si>
    <t>綱車の劣化及び損傷の状況</t>
    <phoneticPr fontId="4"/>
  </si>
  <si>
    <t>綱車の軸受の劣化及び損傷並びに給油の状況</t>
    <phoneticPr fontId="4"/>
  </si>
  <si>
    <t>綱車の取付けの状況</t>
    <phoneticPr fontId="4"/>
  </si>
  <si>
    <t>巻上機の取付けの状況</t>
    <phoneticPr fontId="4"/>
  </si>
  <si>
    <t>緊張装置の劣化及び損傷の状況</t>
    <phoneticPr fontId="4"/>
  </si>
  <si>
    <t>緊張装置の取付けの状況</t>
    <phoneticPr fontId="4"/>
  </si>
  <si>
    <t>緊張装置の機能の状況</t>
    <phoneticPr fontId="4"/>
  </si>
  <si>
    <t>最も摩耗したブレーキNo.（</t>
    <phoneticPr fontId="4"/>
  </si>
  <si>
    <t>（ハ）</t>
    <phoneticPr fontId="4"/>
  </si>
  <si>
    <t>ガイドローラー</t>
    <phoneticPr fontId="4"/>
  </si>
  <si>
    <t>取付の状況</t>
    <rPh sb="0" eb="2">
      <t>トリツケ</t>
    </rPh>
    <rPh sb="3" eb="5">
      <t>ジョウキョウ</t>
    </rPh>
    <phoneticPr fontId="4"/>
  </si>
  <si>
    <t>軸受の劣化及び損傷の状況</t>
  </si>
  <si>
    <t>ガイドローラー表面の劣化及び損傷の状況</t>
  </si>
  <si>
    <t>車軸の劣化及び損傷の状況</t>
  </si>
  <si>
    <t>ガイドレール及びレールブラケット</t>
    <phoneticPr fontId="4"/>
  </si>
  <si>
    <t>劣化の状況</t>
    <rPh sb="0" eb="2">
      <t>レッカ</t>
    </rPh>
    <rPh sb="3" eb="5">
      <t>ジョウキョウ</t>
    </rPh>
    <phoneticPr fontId="4"/>
  </si>
  <si>
    <t>ガイドローラーの取付け及び給油の状況</t>
    <phoneticPr fontId="4"/>
  </si>
  <si>
    <t>ガイドローラーの取付金具及び取付ボルトの劣化及び損傷の状況</t>
    <phoneticPr fontId="4"/>
  </si>
  <si>
    <t>ガイドロープの端部における止め金具の取付けの状況</t>
    <phoneticPr fontId="4"/>
  </si>
  <si>
    <t>８</t>
    <phoneticPr fontId="4"/>
  </si>
  <si>
    <t>９</t>
    <phoneticPr fontId="4"/>
  </si>
  <si>
    <t>１０</t>
    <phoneticPr fontId="4"/>
  </si>
  <si>
    <t>主車輪の摩耗並びに劣化及び損傷の状況</t>
    <rPh sb="0" eb="1">
      <t>シュ</t>
    </rPh>
    <phoneticPr fontId="4"/>
  </si>
  <si>
    <t>側車輪の摩耗並びに劣化及び損傷の状況</t>
    <rPh sb="0" eb="1">
      <t>ソク</t>
    </rPh>
    <phoneticPr fontId="4"/>
  </si>
  <si>
    <t>受車輪の摩耗並びに劣化及び損傷の状況</t>
    <rPh sb="0" eb="1">
      <t>ウケ</t>
    </rPh>
    <phoneticPr fontId="4"/>
  </si>
  <si>
    <t>7</t>
    <phoneticPr fontId="4"/>
  </si>
  <si>
    <t>ガイドシュー等</t>
    <rPh sb="6" eb="7">
      <t>ナド</t>
    </rPh>
    <phoneticPr fontId="4"/>
  </si>
  <si>
    <t>谷部が赤錆色に見える部分がある主索No (</t>
    <rPh sb="0" eb="1">
      <t>タニ</t>
    </rPh>
    <rPh sb="1" eb="2">
      <t>ブ</t>
    </rPh>
    <rPh sb="3" eb="5">
      <t>アカサビ</t>
    </rPh>
    <rPh sb="5" eb="6">
      <t>イロ</t>
    </rPh>
    <rPh sb="7" eb="8">
      <t>ミ</t>
    </rPh>
    <rPh sb="10" eb="12">
      <t>ブブン</t>
    </rPh>
    <phoneticPr fontId="4"/>
  </si>
  <si>
    <t>錆びた摩耗粉により谷部が赤錆色に見える部分の径：</t>
    <rPh sb="0" eb="1">
      <t>サ</t>
    </rPh>
    <rPh sb="3" eb="5">
      <t>マモウ</t>
    </rPh>
    <rPh sb="5" eb="6">
      <t>フン</t>
    </rPh>
    <rPh sb="9" eb="10">
      <t>タニ</t>
    </rPh>
    <rPh sb="10" eb="11">
      <t>ブ</t>
    </rPh>
    <rPh sb="12" eb="14">
      <t>アカサビ</t>
    </rPh>
    <rPh sb="14" eb="15">
      <t>イロ</t>
    </rPh>
    <rPh sb="16" eb="17">
      <t>ミ</t>
    </rPh>
    <rPh sb="19" eb="21">
      <t>ブブン</t>
    </rPh>
    <rPh sb="22" eb="23">
      <t>ケイ</t>
    </rPh>
    <phoneticPr fontId="4"/>
  </si>
  <si>
    <t>該当する遊戯施設素線切れ判定基準：</t>
    <rPh sb="0" eb="2">
      <t>ガイトウ</t>
    </rPh>
    <rPh sb="4" eb="6">
      <t>ユウギ</t>
    </rPh>
    <rPh sb="6" eb="8">
      <t>シセツ</t>
    </rPh>
    <rPh sb="8" eb="10">
      <t>ソセン</t>
    </rPh>
    <rPh sb="10" eb="11">
      <t>キ</t>
    </rPh>
    <rPh sb="12" eb="14">
      <t>ハンテイ</t>
    </rPh>
    <rPh sb="14" eb="16">
      <t>キジュン</t>
    </rPh>
    <phoneticPr fontId="4"/>
  </si>
  <si>
    <t>（3）　断面積が80％以下</t>
    <rPh sb="4" eb="7">
      <t>ダンメンセキ</t>
    </rPh>
    <rPh sb="11" eb="13">
      <t>イカ</t>
    </rPh>
    <phoneticPr fontId="4"/>
  </si>
  <si>
    <t>（2）　特定の部分に集中</t>
    <phoneticPr fontId="4"/>
  </si>
  <si>
    <t>（4）　谷部で素線切れ</t>
    <rPh sb="4" eb="5">
      <t>タニ</t>
    </rPh>
    <rPh sb="5" eb="6">
      <t>ブ</t>
    </rPh>
    <rPh sb="7" eb="9">
      <t>ソセン</t>
    </rPh>
    <rPh sb="9" eb="10">
      <t>キ</t>
    </rPh>
    <phoneticPr fontId="4"/>
  </si>
  <si>
    <t>谷部が赤錆色に見える部分があるワイヤロープNo (</t>
    <rPh sb="0" eb="1">
      <t>タニ</t>
    </rPh>
    <rPh sb="1" eb="2">
      <t>ブ</t>
    </rPh>
    <rPh sb="3" eb="5">
      <t>アカサビ</t>
    </rPh>
    <rPh sb="5" eb="6">
      <t>イロ</t>
    </rPh>
    <rPh sb="7" eb="8">
      <t>ミ</t>
    </rPh>
    <rPh sb="10" eb="12">
      <t>ブブン</t>
    </rPh>
    <phoneticPr fontId="4"/>
  </si>
  <si>
    <t>　最も摩損したワイヤロープNo(</t>
    <phoneticPr fontId="4"/>
  </si>
  <si>
    <t>ワイヤロープ本数 （</t>
    <phoneticPr fontId="4"/>
  </si>
  <si>
    <t>要重点点検のワイヤロープNo (</t>
    <phoneticPr fontId="4"/>
  </si>
  <si>
    <t>要是正のワイヤロープNo (</t>
    <phoneticPr fontId="4"/>
  </si>
  <si>
    <t>径： 最も摩損したワイヤロープNo (</t>
    <phoneticPr fontId="4"/>
  </si>
  <si>
    <t>谷部が赤錆色に見える部分があるガイドロープNo (</t>
    <rPh sb="0" eb="1">
      <t>タニ</t>
    </rPh>
    <rPh sb="1" eb="2">
      <t>ブ</t>
    </rPh>
    <rPh sb="3" eb="5">
      <t>アカサビ</t>
    </rPh>
    <rPh sb="5" eb="6">
      <t>イロ</t>
    </rPh>
    <rPh sb="7" eb="8">
      <t>ミ</t>
    </rPh>
    <rPh sb="10" eb="12">
      <t>ブブン</t>
    </rPh>
    <phoneticPr fontId="4"/>
  </si>
  <si>
    <t>　最も摩損したガイドロープNo(</t>
    <phoneticPr fontId="4"/>
  </si>
  <si>
    <t>ガイドロープ本数 （</t>
    <phoneticPr fontId="4"/>
  </si>
  <si>
    <t>要重点点検のガイドロープNo (</t>
    <phoneticPr fontId="4"/>
  </si>
  <si>
    <t>要是正のガイドロープNo (</t>
    <phoneticPr fontId="4"/>
  </si>
  <si>
    <t>径： 最も摩損したガイドロープNo (</t>
    <phoneticPr fontId="4"/>
  </si>
  <si>
    <t>ガイドロープの素線切れの状況</t>
    <rPh sb="7" eb="9">
      <t>ソセン</t>
    </rPh>
    <rPh sb="9" eb="10">
      <t>ギ</t>
    </rPh>
    <rPh sb="12" eb="14">
      <t>ジョウキョウ</t>
    </rPh>
    <phoneticPr fontId="4"/>
  </si>
  <si>
    <t>ガイドロープの径の状況</t>
    <phoneticPr fontId="4"/>
  </si>
  <si>
    <t>集電子：設置時暑さ</t>
    <rPh sb="0" eb="1">
      <t>シュウ</t>
    </rPh>
    <rPh sb="1" eb="3">
      <t>デンシ</t>
    </rPh>
    <rPh sb="4" eb="6">
      <t>セッチ</t>
    </rPh>
    <rPh sb="6" eb="7">
      <t>ジ</t>
    </rPh>
    <rPh sb="7" eb="8">
      <t>アツ</t>
    </rPh>
    <phoneticPr fontId="4"/>
  </si>
  <si>
    <t>給電線：設置時厚さ</t>
    <rPh sb="0" eb="2">
      <t>キュウデン</t>
    </rPh>
    <rPh sb="2" eb="3">
      <t>セン</t>
    </rPh>
    <rPh sb="4" eb="7">
      <t>セッチジ</t>
    </rPh>
    <rPh sb="7" eb="8">
      <t>アツ</t>
    </rPh>
    <phoneticPr fontId="4"/>
  </si>
  <si>
    <t>現在厚さ</t>
    <rPh sb="0" eb="2">
      <t>ゲンザイ</t>
    </rPh>
    <rPh sb="2" eb="3">
      <t>アツ</t>
    </rPh>
    <phoneticPr fontId="4"/>
  </si>
  <si>
    <t>要
是正</t>
    <rPh sb="0" eb="1">
      <t>ヨウ</t>
    </rPh>
    <rPh sb="2" eb="4">
      <t>ゼセイ</t>
    </rPh>
    <phoneticPr fontId="4"/>
  </si>
  <si>
    <t>検査日時</t>
  </si>
  <si>
    <t>油圧パワーユニット</t>
    <phoneticPr fontId="4"/>
  </si>
  <si>
    <t>安全弁</t>
    <phoneticPr fontId="4"/>
  </si>
  <si>
    <t>制御弁</t>
    <phoneticPr fontId="4"/>
  </si>
  <si>
    <t>油タンク</t>
    <rPh sb="0" eb="1">
      <t>アブラ</t>
    </rPh>
    <phoneticPr fontId="4"/>
  </si>
  <si>
    <t>油温等</t>
    <rPh sb="2" eb="3">
      <t>ナド</t>
    </rPh>
    <phoneticPr fontId="4"/>
  </si>
  <si>
    <t>コンプレッサー</t>
    <phoneticPr fontId="4"/>
  </si>
  <si>
    <t>安全弁</t>
    <rPh sb="0" eb="3">
      <t>アンゼンベン</t>
    </rPh>
    <phoneticPr fontId="4"/>
  </si>
  <si>
    <t>コンプレッサーの潤滑油の量及び劣化の状況</t>
    <rPh sb="8" eb="11">
      <t>ジュンカツユ</t>
    </rPh>
    <rPh sb="12" eb="13">
      <t>リョウ</t>
    </rPh>
    <rPh sb="13" eb="14">
      <t>オヨ</t>
    </rPh>
    <rPh sb="15" eb="17">
      <t>レッカ</t>
    </rPh>
    <rPh sb="18" eb="20">
      <t>ジョウキョウ</t>
    </rPh>
    <phoneticPr fontId="4"/>
  </si>
  <si>
    <t>エアタンク</t>
    <phoneticPr fontId="4"/>
  </si>
  <si>
    <t>揚水ポンプ</t>
    <phoneticPr fontId="4"/>
  </si>
  <si>
    <t>電動機</t>
    <phoneticPr fontId="4"/>
  </si>
  <si>
    <t>弁類</t>
    <phoneticPr fontId="4"/>
  </si>
  <si>
    <t>集毛器</t>
    <phoneticPr fontId="4"/>
  </si>
  <si>
    <t>アクチュエーターの取付の状況</t>
    <rPh sb="9" eb="11">
      <t>トリツケ</t>
    </rPh>
    <rPh sb="12" eb="14">
      <t>ジョウキョウ</t>
    </rPh>
    <phoneticPr fontId="4"/>
  </si>
  <si>
    <t>アクチュエーターの劣化及び損傷の状況</t>
    <rPh sb="9" eb="11">
      <t>レッカ</t>
    </rPh>
    <rPh sb="11" eb="12">
      <t>オヨ</t>
    </rPh>
    <rPh sb="13" eb="15">
      <t>ソンショウ</t>
    </rPh>
    <rPh sb="16" eb="18">
      <t>ジョウキョウ</t>
    </rPh>
    <phoneticPr fontId="4"/>
  </si>
  <si>
    <t>アクチュエーターの作動の状況</t>
    <rPh sb="9" eb="11">
      <t>サドウ</t>
    </rPh>
    <rPh sb="12" eb="14">
      <t>ジョウキョウ</t>
    </rPh>
    <phoneticPr fontId="4"/>
  </si>
  <si>
    <t>基準抵抗値</t>
    <rPh sb="0" eb="2">
      <t>キジュン</t>
    </rPh>
    <rPh sb="2" eb="5">
      <t>テイコウチ</t>
    </rPh>
    <phoneticPr fontId="4"/>
  </si>
  <si>
    <t>滑走路張出し部分、飛出し防止壁の取付の状況並びにき裂、破損及び変形の状況</t>
    <rPh sb="0" eb="3">
      <t>カッソウロ</t>
    </rPh>
    <rPh sb="3" eb="5">
      <t>ハリダ</t>
    </rPh>
    <rPh sb="6" eb="8">
      <t>ブブン</t>
    </rPh>
    <rPh sb="9" eb="11">
      <t>トビダ</t>
    </rPh>
    <rPh sb="12" eb="14">
      <t>ボウシ</t>
    </rPh>
    <rPh sb="14" eb="15">
      <t>カベ</t>
    </rPh>
    <rPh sb="16" eb="18">
      <t>トリツケ</t>
    </rPh>
    <rPh sb="19" eb="21">
      <t>ジョウキョウ</t>
    </rPh>
    <rPh sb="21" eb="22">
      <t>ナラ</t>
    </rPh>
    <rPh sb="25" eb="26">
      <t>レツ</t>
    </rPh>
    <rPh sb="27" eb="29">
      <t>ハソン</t>
    </rPh>
    <rPh sb="29" eb="30">
      <t>オヨ</t>
    </rPh>
    <rPh sb="31" eb="33">
      <t>ヘンケイ</t>
    </rPh>
    <rPh sb="34" eb="36">
      <t>ジョウキョウ</t>
    </rPh>
    <phoneticPr fontId="4"/>
  </si>
  <si>
    <t>　注）JISによる摩耗限度は7/8(=87.5%)</t>
    <rPh sb="1" eb="2">
      <t>チュウ</t>
    </rPh>
    <rPh sb="9" eb="11">
      <t>マモウ</t>
    </rPh>
    <rPh sb="11" eb="13">
      <t>ゲンド</t>
    </rPh>
    <phoneticPr fontId="4"/>
  </si>
  <si>
    <t>軌条、軌道、水路及び滑走路と支持部材及び支柱との取付の状況</t>
    <rPh sb="0" eb="2">
      <t>キジョウ</t>
    </rPh>
    <rPh sb="3" eb="5">
      <t>キドウ</t>
    </rPh>
    <rPh sb="6" eb="8">
      <t>スイロ</t>
    </rPh>
    <rPh sb="8" eb="9">
      <t>オヨ</t>
    </rPh>
    <rPh sb="10" eb="13">
      <t>カッソウロ</t>
    </rPh>
    <rPh sb="14" eb="16">
      <t>シジ</t>
    </rPh>
    <rPh sb="16" eb="18">
      <t>ブザイ</t>
    </rPh>
    <rPh sb="18" eb="19">
      <t>オヨ</t>
    </rPh>
    <rPh sb="20" eb="22">
      <t>シチュウ</t>
    </rPh>
    <rPh sb="24" eb="26">
      <t>トリツケ</t>
    </rPh>
    <rPh sb="27" eb="29">
      <t>ジョウキョウ</t>
    </rPh>
    <phoneticPr fontId="4"/>
  </si>
  <si>
    <t>減速機の作動の状況</t>
    <rPh sb="0" eb="2">
      <t>ゲンソク</t>
    </rPh>
    <rPh sb="2" eb="3">
      <t>キ</t>
    </rPh>
    <rPh sb="4" eb="6">
      <t>サドウ</t>
    </rPh>
    <rPh sb="7" eb="9">
      <t>ジョウキョウ</t>
    </rPh>
    <phoneticPr fontId="4"/>
  </si>
  <si>
    <t>軸受装置の給油の状況</t>
    <phoneticPr fontId="4"/>
  </si>
  <si>
    <t>軸及び軸受装置の劣化及び損傷の状況</t>
    <rPh sb="1" eb="2">
      <t>オヨ</t>
    </rPh>
    <rPh sb="3" eb="5">
      <t>ジクウケ</t>
    </rPh>
    <rPh sb="5" eb="7">
      <t>ソウチ</t>
    </rPh>
    <phoneticPr fontId="4"/>
  </si>
  <si>
    <t xml:space="preserve">      鋼製車輪（無垢の車輪含む）</t>
    <rPh sb="6" eb="8">
      <t>コウセイ</t>
    </rPh>
    <rPh sb="8" eb="10">
      <t>シャリン</t>
    </rPh>
    <rPh sb="11" eb="13">
      <t>ムク</t>
    </rPh>
    <rPh sb="14" eb="16">
      <t>シャリン</t>
    </rPh>
    <rPh sb="16" eb="17">
      <t>フク</t>
    </rPh>
    <phoneticPr fontId="4"/>
  </si>
  <si>
    <t>溝付きタイヤの溝深さの状況</t>
    <rPh sb="0" eb="1">
      <t>ミゾ</t>
    </rPh>
    <rPh sb="1" eb="2">
      <t>ツ</t>
    </rPh>
    <rPh sb="7" eb="8">
      <t>ミゾ</t>
    </rPh>
    <rPh sb="8" eb="9">
      <t>フカ</t>
    </rPh>
    <rPh sb="11" eb="13">
      <t>ジョウキョウ</t>
    </rPh>
    <phoneticPr fontId="4"/>
  </si>
  <si>
    <t>空気入りタイヤの空気圧の状況</t>
    <rPh sb="12" eb="14">
      <t>ジョウキョウ</t>
    </rPh>
    <phoneticPr fontId="4"/>
  </si>
  <si>
    <t>巻上用チェーンの劣化及び損傷並びに給油の状況</t>
    <rPh sb="14" eb="15">
      <t>ナラ</t>
    </rPh>
    <rPh sb="17" eb="19">
      <t>キュウユ</t>
    </rPh>
    <phoneticPr fontId="4"/>
  </si>
  <si>
    <t>スプロケット軸受装置の取付部の取付け並びに劣化及び損傷の状況</t>
    <rPh sb="8" eb="10">
      <t>ソウチ</t>
    </rPh>
    <rPh sb="11" eb="13">
      <t>トリツケ</t>
    </rPh>
    <rPh sb="13" eb="14">
      <t>ブ</t>
    </rPh>
    <rPh sb="18" eb="19">
      <t>ナラ</t>
    </rPh>
    <rPh sb="21" eb="23">
      <t>レッカ</t>
    </rPh>
    <rPh sb="23" eb="24">
      <t>オヨ</t>
    </rPh>
    <rPh sb="25" eb="27">
      <t>ソンショウ</t>
    </rPh>
    <phoneticPr fontId="4"/>
  </si>
  <si>
    <t>スプロケット軸受装置の給油の状況</t>
    <rPh sb="6" eb="8">
      <t>ジクウケ</t>
    </rPh>
    <rPh sb="8" eb="10">
      <t>ソウチ</t>
    </rPh>
    <phoneticPr fontId="4"/>
  </si>
  <si>
    <t>スプロケット軸及びスプロケット軸受装置の劣化及び損傷の状況</t>
    <rPh sb="6" eb="7">
      <t>ジク</t>
    </rPh>
    <rPh sb="7" eb="8">
      <t>オヨ</t>
    </rPh>
    <rPh sb="15" eb="17">
      <t>ジクウケ</t>
    </rPh>
    <rPh sb="17" eb="19">
      <t>ソウチ</t>
    </rPh>
    <rPh sb="20" eb="22">
      <t>レッカ</t>
    </rPh>
    <rPh sb="22" eb="23">
      <t>オヨ</t>
    </rPh>
    <rPh sb="24" eb="26">
      <t>ソンショウ</t>
    </rPh>
    <rPh sb="27" eb="29">
      <t>ジョウキョウ</t>
    </rPh>
    <phoneticPr fontId="4"/>
  </si>
  <si>
    <t>チェーンガイドの取付け及び変形の状況</t>
    <rPh sb="8" eb="10">
      <t>トリツ</t>
    </rPh>
    <rPh sb="11" eb="12">
      <t>オヨ</t>
    </rPh>
    <rPh sb="13" eb="15">
      <t>ヘンケイ</t>
    </rPh>
    <phoneticPr fontId="4"/>
  </si>
  <si>
    <t>しゅう動材の取付け並びに摩耗及び変形の状況</t>
    <rPh sb="3" eb="5">
      <t>ドウザイ</t>
    </rPh>
    <rPh sb="6" eb="8">
      <t>トリツ</t>
    </rPh>
    <rPh sb="9" eb="10">
      <t>ナラ</t>
    </rPh>
    <rPh sb="12" eb="14">
      <t>マモウ</t>
    </rPh>
    <rPh sb="14" eb="15">
      <t>オヨ</t>
    </rPh>
    <rPh sb="16" eb="18">
      <t>ヘンケイ</t>
    </rPh>
    <phoneticPr fontId="4"/>
  </si>
  <si>
    <t>軸受装置の取付部の取付け並びに劣化及び損傷の状況</t>
    <phoneticPr fontId="4"/>
  </si>
  <si>
    <t>軸及び軸受装置の劣化及び損傷の状況</t>
    <rPh sb="0" eb="1">
      <t>ジク</t>
    </rPh>
    <rPh sb="1" eb="2">
      <t>オヨ</t>
    </rPh>
    <rPh sb="3" eb="5">
      <t>ジクウケ</t>
    </rPh>
    <rPh sb="5" eb="7">
      <t>ソウチ</t>
    </rPh>
    <rPh sb="8" eb="10">
      <t>レッカ</t>
    </rPh>
    <rPh sb="10" eb="11">
      <t>オヨ</t>
    </rPh>
    <rPh sb="12" eb="14">
      <t>ソンショウ</t>
    </rPh>
    <rPh sb="15" eb="17">
      <t>ジョウキョウ</t>
    </rPh>
    <phoneticPr fontId="4"/>
  </si>
  <si>
    <t>駆動ドラムの劣化及び損傷の状況</t>
  </si>
  <si>
    <t>ロープガードの状況</t>
    <phoneticPr fontId="4"/>
  </si>
  <si>
    <t>釣合おもり</t>
    <rPh sb="0" eb="2">
      <t>ツリアイ</t>
    </rPh>
    <phoneticPr fontId="4"/>
  </si>
  <si>
    <t>釣合おもりの枠の状況</t>
    <phoneticPr fontId="4"/>
  </si>
  <si>
    <t>釣合おもりのガイドシュー等の摩耗の状況</t>
    <phoneticPr fontId="4"/>
  </si>
  <si>
    <t>釣合おもりのガイドシュー及びガイドローラーその他これらに類するもの（以下「ガイドシュー等」という。）の取付けの状況</t>
    <phoneticPr fontId="4"/>
  </si>
  <si>
    <t>釣合おもり片の脱落防止措置の状況</t>
    <phoneticPr fontId="4"/>
  </si>
  <si>
    <t>キャッチと過速スイッチとの整合性の状況</t>
    <phoneticPr fontId="4"/>
  </si>
  <si>
    <t>キャッチの作動の状況</t>
    <phoneticPr fontId="4"/>
  </si>
  <si>
    <t>制動板の残存厚み</t>
    <phoneticPr fontId="4"/>
  </si>
  <si>
    <t>ブレーキライニングの残存厚み</t>
    <phoneticPr fontId="4"/>
  </si>
  <si>
    <t>ブレーキライニング</t>
    <phoneticPr fontId="4"/>
  </si>
  <si>
    <t>制動板</t>
    <rPh sb="0" eb="3">
      <t>セイドウバン</t>
    </rPh>
    <phoneticPr fontId="4"/>
  </si>
  <si>
    <t>リンク装置の取付けの状況及び給油の状況</t>
    <phoneticPr fontId="4"/>
  </si>
  <si>
    <t>空圧シリンダーその他のアクチュエーターの取付けの状況</t>
    <phoneticPr fontId="4"/>
  </si>
  <si>
    <t>身体保持装置の作動の状況</t>
    <phoneticPr fontId="4"/>
  </si>
  <si>
    <t>身体保持装置の取付け並びに劣化及び損傷の状況</t>
    <phoneticPr fontId="4"/>
  </si>
  <si>
    <t>引上げ金具の取付けの状況</t>
    <phoneticPr fontId="4"/>
  </si>
  <si>
    <t>引上げ金具の作動の状況</t>
    <phoneticPr fontId="4"/>
  </si>
  <si>
    <t>ガイドローラー（溝付きタイヤを除く）の摩耗の状況</t>
    <rPh sb="8" eb="9">
      <t>ミゾ</t>
    </rPh>
    <rPh sb="9" eb="10">
      <t>ツ</t>
    </rPh>
    <rPh sb="15" eb="16">
      <t>ノゾ</t>
    </rPh>
    <rPh sb="22" eb="24">
      <t>ジョウキョウ</t>
    </rPh>
    <phoneticPr fontId="4"/>
  </si>
  <si>
    <t>ガイドシュー等とガイドレールの接合部</t>
  </si>
  <si>
    <t>ガイドシュー等とガイドレールの接合部の状況</t>
  </si>
  <si>
    <t>圧力計の破損及び作動の状況</t>
    <phoneticPr fontId="4"/>
  </si>
  <si>
    <t>盤内環境の状況</t>
    <phoneticPr fontId="4"/>
  </si>
  <si>
    <t>避雷針の総合接地抵抗</t>
    <rPh sb="0" eb="3">
      <t>ヒライシン</t>
    </rPh>
    <rPh sb="4" eb="6">
      <t>ソウゴウ</t>
    </rPh>
    <rPh sb="6" eb="8">
      <t>セッチ</t>
    </rPh>
    <rPh sb="8" eb="10">
      <t>テイコウ</t>
    </rPh>
    <phoneticPr fontId="4"/>
  </si>
  <si>
    <t>総合接地抵抗の測定値</t>
    <rPh sb="0" eb="2">
      <t>ソウゴウ</t>
    </rPh>
    <rPh sb="2" eb="4">
      <t>セッチ</t>
    </rPh>
    <rPh sb="4" eb="6">
      <t>テイコウ</t>
    </rPh>
    <rPh sb="7" eb="10">
      <t>ソクテイチ</t>
    </rPh>
    <phoneticPr fontId="4"/>
  </si>
  <si>
    <t>リミットスイッチ及びセンサーの錆及び腐食並びに破損の状況</t>
    <phoneticPr fontId="4"/>
  </si>
  <si>
    <t>定員の表示の状況</t>
    <phoneticPr fontId="4"/>
  </si>
  <si>
    <t>使用制限の表示の状況</t>
    <phoneticPr fontId="4"/>
  </si>
  <si>
    <t>(イ)  設置時厚さ　</t>
    <rPh sb="8" eb="9">
      <t>アツ</t>
    </rPh>
    <phoneticPr fontId="4"/>
  </si>
  <si>
    <t>(ロ)  現在厚さ</t>
    <phoneticPr fontId="4"/>
  </si>
  <si>
    <t>（ハ） 現在摩耗量</t>
    <rPh sb="4" eb="6">
      <t>ゲンザイ</t>
    </rPh>
    <rPh sb="6" eb="8">
      <t>マモウ</t>
    </rPh>
    <rPh sb="8" eb="9">
      <t>リョウ</t>
    </rPh>
    <phoneticPr fontId="4"/>
  </si>
  <si>
    <t>（ロ） 現在直径</t>
    <rPh sb="6" eb="8">
      <t>チョッケイ</t>
    </rPh>
    <phoneticPr fontId="4"/>
  </si>
  <si>
    <t>（イ） 設置時径</t>
    <rPh sb="7" eb="8">
      <t>ケイ</t>
    </rPh>
    <phoneticPr fontId="4"/>
  </si>
  <si>
    <t>（イ） 設置時厚さ　</t>
    <rPh sb="7" eb="8">
      <t>アツ</t>
    </rPh>
    <phoneticPr fontId="4"/>
  </si>
  <si>
    <t>（ロ） 現在厚さ</t>
    <rPh sb="6" eb="7">
      <t>アツ</t>
    </rPh>
    <phoneticPr fontId="4"/>
  </si>
  <si>
    <t>（ロ） 現在長さ</t>
    <rPh sb="6" eb="7">
      <t>ナガ</t>
    </rPh>
    <phoneticPr fontId="4"/>
  </si>
  <si>
    <t>（イ） 設置時長さ</t>
    <rPh sb="7" eb="8">
      <t>ナガ</t>
    </rPh>
    <phoneticPr fontId="4"/>
  </si>
  <si>
    <t>（イ） 未摩損直径</t>
    <phoneticPr fontId="4"/>
  </si>
  <si>
    <t>（ロ） 現在直径</t>
    <rPh sb="4" eb="6">
      <t>ゲンザイ</t>
    </rPh>
    <rPh sb="6" eb="8">
      <t>チョッケイ</t>
    </rPh>
    <phoneticPr fontId="4"/>
  </si>
  <si>
    <t>(イ) 設置時車輪径　　　　　　　　</t>
    <rPh sb="4" eb="6">
      <t>セッチ</t>
    </rPh>
    <rPh sb="6" eb="7">
      <t>ジ</t>
    </rPh>
    <rPh sb="7" eb="9">
      <t>シャリン</t>
    </rPh>
    <rPh sb="9" eb="10">
      <t>ケイ</t>
    </rPh>
    <phoneticPr fontId="4"/>
  </si>
  <si>
    <t>(ロ) 現在車輪径</t>
    <rPh sb="4" eb="6">
      <t>ゲンザイ</t>
    </rPh>
    <rPh sb="6" eb="8">
      <t>シャリン</t>
    </rPh>
    <rPh sb="8" eb="9">
      <t>ケイ</t>
    </rPh>
    <phoneticPr fontId="4"/>
  </si>
  <si>
    <t>(ニ) 現在摩耗量</t>
    <rPh sb="4" eb="6">
      <t>ゲンザイ</t>
    </rPh>
    <rPh sb="6" eb="8">
      <t>マモウ</t>
    </rPh>
    <rPh sb="8" eb="9">
      <t>リョウ</t>
    </rPh>
    <phoneticPr fontId="4"/>
  </si>
  <si>
    <t>(ハ) 基準摩耗量</t>
    <rPh sb="4" eb="6">
      <t>キジュン</t>
    </rPh>
    <rPh sb="6" eb="8">
      <t>マモウ</t>
    </rPh>
    <rPh sb="8" eb="9">
      <t>リョウ</t>
    </rPh>
    <phoneticPr fontId="4"/>
  </si>
  <si>
    <t>（ロ） 現在厚さ</t>
    <rPh sb="4" eb="6">
      <t>ゲンザイ</t>
    </rPh>
    <rPh sb="6" eb="7">
      <t>アツ</t>
    </rPh>
    <phoneticPr fontId="4"/>
  </si>
  <si>
    <t>（ハ） 基準摩耗量</t>
    <rPh sb="4" eb="6">
      <t>キジュン</t>
    </rPh>
    <rPh sb="6" eb="8">
      <t>マモウ</t>
    </rPh>
    <rPh sb="8" eb="9">
      <t>リョウ</t>
    </rPh>
    <phoneticPr fontId="4"/>
  </si>
  <si>
    <t>（イ） 基準摩耗量</t>
    <rPh sb="4" eb="6">
      <t>キジュン</t>
    </rPh>
    <rPh sb="6" eb="9">
      <t>マモウリョウ</t>
    </rPh>
    <phoneticPr fontId="4"/>
  </si>
  <si>
    <t>（ロ） 現在摩耗量</t>
    <rPh sb="4" eb="6">
      <t>ゲンザイ</t>
    </rPh>
    <rPh sb="6" eb="8">
      <t>マモウ</t>
    </rPh>
    <rPh sb="8" eb="9">
      <t>リョウ</t>
    </rPh>
    <phoneticPr fontId="4"/>
  </si>
  <si>
    <t xml:space="preserve">      鋼製車輪（ソリッドタイヤ含む）</t>
    <rPh sb="6" eb="8">
      <t>コウセイ</t>
    </rPh>
    <rPh sb="8" eb="10">
      <t>シャリン</t>
    </rPh>
    <rPh sb="18" eb="19">
      <t>フク</t>
    </rPh>
    <phoneticPr fontId="4"/>
  </si>
  <si>
    <t>リンク板幅測定</t>
    <rPh sb="4" eb="5">
      <t>ハバ</t>
    </rPh>
    <phoneticPr fontId="4"/>
  </si>
  <si>
    <t>（イ） 設置時幅　</t>
    <rPh sb="7" eb="8">
      <t>ハバ</t>
    </rPh>
    <phoneticPr fontId="4"/>
  </si>
  <si>
    <t>（ロ） 現在幅</t>
    <rPh sb="6" eb="7">
      <t>ハバ</t>
    </rPh>
    <phoneticPr fontId="4"/>
  </si>
  <si>
    <t>　　　　（1）　平均的に分布　　　　　</t>
    <rPh sb="10" eb="11">
      <t>テキ</t>
    </rPh>
    <rPh sb="12" eb="14">
      <t>ブンプ</t>
    </rPh>
    <phoneticPr fontId="4"/>
  </si>
  <si>
    <t xml:space="preserve">該当する遊戯施設素線切れ判定基準：  </t>
    <rPh sb="0" eb="2">
      <t>ガイトウ</t>
    </rPh>
    <rPh sb="4" eb="6">
      <t>ユウギ</t>
    </rPh>
    <rPh sb="6" eb="8">
      <t>シセツ</t>
    </rPh>
    <rPh sb="8" eb="10">
      <t>ソセン</t>
    </rPh>
    <rPh sb="10" eb="11">
      <t>キ</t>
    </rPh>
    <rPh sb="12" eb="14">
      <t>ハンテイ</t>
    </rPh>
    <rPh sb="14" eb="16">
      <t>キジュン</t>
    </rPh>
    <phoneticPr fontId="4"/>
  </si>
  <si>
    <t>ロ.　製造者が検査方法を指定しているもので、イに該当しないもの</t>
    <phoneticPr fontId="4"/>
  </si>
  <si>
    <t>金属性滑走路の劣化及び
損傷の状況</t>
    <rPh sb="0" eb="3">
      <t>キンゾクセイ</t>
    </rPh>
    <rPh sb="3" eb="6">
      <t>カッソウロ</t>
    </rPh>
    <rPh sb="7" eb="9">
      <t>レッカ</t>
    </rPh>
    <rPh sb="9" eb="10">
      <t>オヨ</t>
    </rPh>
    <rPh sb="12" eb="14">
      <t>ソンショウ</t>
    </rPh>
    <rPh sb="15" eb="17">
      <t>ジョウキョウ</t>
    </rPh>
    <phoneticPr fontId="4"/>
  </si>
  <si>
    <t>軌条の軌間寸法及び
カントの状況（子供汽車）</t>
    <rPh sb="0" eb="2">
      <t>キジョウ</t>
    </rPh>
    <rPh sb="3" eb="4">
      <t>キ</t>
    </rPh>
    <rPh sb="4" eb="5">
      <t>カン</t>
    </rPh>
    <rPh sb="5" eb="7">
      <t>スンポウ</t>
    </rPh>
    <rPh sb="7" eb="8">
      <t>オヨ</t>
    </rPh>
    <rPh sb="14" eb="16">
      <t>ジョウキョウ</t>
    </rPh>
    <rPh sb="17" eb="19">
      <t>コドモ</t>
    </rPh>
    <rPh sb="19" eb="21">
      <t>キシャ</t>
    </rPh>
    <phoneticPr fontId="4"/>
  </si>
  <si>
    <t>給電線及び集電子の
摩耗の状況</t>
    <phoneticPr fontId="4"/>
  </si>
  <si>
    <t>き裂幅の基準値　　　0.3mm</t>
    <rPh sb="1" eb="2">
      <t>レツ</t>
    </rPh>
    <rPh sb="2" eb="3">
      <t>ハバ</t>
    </rPh>
    <rPh sb="4" eb="6">
      <t>キジュン</t>
    </rPh>
    <rPh sb="6" eb="7">
      <t>チ</t>
    </rPh>
    <phoneticPr fontId="4"/>
  </si>
  <si>
    <t>水路及びその接合部の取付け及び漏水の状況</t>
    <rPh sb="0" eb="2">
      <t>スイロ</t>
    </rPh>
    <rPh sb="2" eb="3">
      <t>オヨ</t>
    </rPh>
    <rPh sb="6" eb="8">
      <t>セツゴウ</t>
    </rPh>
    <rPh sb="8" eb="9">
      <t>ブ</t>
    </rPh>
    <rPh sb="10" eb="12">
      <t>トリツ</t>
    </rPh>
    <rPh sb="13" eb="14">
      <t>オヨ</t>
    </rPh>
    <rPh sb="15" eb="17">
      <t>ロウスイ</t>
    </rPh>
    <rPh sb="18" eb="20">
      <t>ジョウキョウ</t>
    </rPh>
    <phoneticPr fontId="4"/>
  </si>
  <si>
    <t>車輪（溝付きタイヤを除く。）の摩耗の状況</t>
    <rPh sb="3" eb="4">
      <t>ミゾ</t>
    </rPh>
    <rPh sb="4" eb="5">
      <t>ツ</t>
    </rPh>
    <rPh sb="10" eb="11">
      <t>ノゾ</t>
    </rPh>
    <phoneticPr fontId="4"/>
  </si>
  <si>
    <t>錆及び錆びた摩耗粉の状況</t>
    <rPh sb="0" eb="1">
      <t>サビ</t>
    </rPh>
    <rPh sb="1" eb="2">
      <t>オヨ</t>
    </rPh>
    <rPh sb="3" eb="4">
      <t>サ</t>
    </rPh>
    <phoneticPr fontId="4"/>
  </si>
  <si>
    <t>主索の端部における止め金具の取付けの状況</t>
    <phoneticPr fontId="4"/>
  </si>
  <si>
    <t>客席部分を吊る丸鋼、リンクチェーン等の劣化の状況</t>
    <phoneticPr fontId="4"/>
  </si>
  <si>
    <t>客席部分を吊るワイヤロープの錆及び錆びた摩耗粉の状況</t>
    <rPh sb="0" eb="2">
      <t>キャクセキ</t>
    </rPh>
    <rPh sb="2" eb="4">
      <t>ブブン</t>
    </rPh>
    <rPh sb="5" eb="6">
      <t>ツ</t>
    </rPh>
    <rPh sb="14" eb="15">
      <t>サビ</t>
    </rPh>
    <rPh sb="15" eb="16">
      <t>オヨ</t>
    </rPh>
    <rPh sb="17" eb="18">
      <t>サ</t>
    </rPh>
    <phoneticPr fontId="4"/>
  </si>
  <si>
    <t>ガイドシュー等（ガイドローラーを除く。）</t>
    <rPh sb="6" eb="7">
      <t>ナド</t>
    </rPh>
    <rPh sb="16" eb="17">
      <t>ノゾ</t>
    </rPh>
    <phoneticPr fontId="4"/>
  </si>
  <si>
    <t>摩耗の状況</t>
    <rPh sb="0" eb="2">
      <t>マモウ</t>
    </rPh>
    <rPh sb="3" eb="5">
      <t>ジョウキョウ</t>
    </rPh>
    <phoneticPr fontId="4"/>
  </si>
  <si>
    <t>ガイドロープの錆及び錆びた摩耗粉の状況</t>
    <rPh sb="7" eb="8">
      <t>サビ</t>
    </rPh>
    <rPh sb="8" eb="9">
      <t>オヨ</t>
    </rPh>
    <rPh sb="10" eb="11">
      <t>サ</t>
    </rPh>
    <phoneticPr fontId="4"/>
  </si>
  <si>
    <t>ガイドロープの損傷及び変形の状況</t>
    <rPh sb="7" eb="9">
      <t>ソンショウ</t>
    </rPh>
    <rPh sb="9" eb="10">
      <t>オヨ</t>
    </rPh>
    <rPh sb="11" eb="13">
      <t>ヘンケイ</t>
    </rPh>
    <rPh sb="14" eb="16">
      <t>ジョウキョウ</t>
    </rPh>
    <phoneticPr fontId="4"/>
  </si>
  <si>
    <t>ガイドロープの張りの状況</t>
    <rPh sb="7" eb="8">
      <t>ハ</t>
    </rPh>
    <rPh sb="10" eb="12">
      <t>ジョウキョウ</t>
    </rPh>
    <phoneticPr fontId="4"/>
  </si>
  <si>
    <t>ガイドロープ</t>
    <phoneticPr fontId="4"/>
  </si>
  <si>
    <t>要
重点点検</t>
    <rPh sb="0" eb="1">
      <t>ヨウ</t>
    </rPh>
    <rPh sb="2" eb="4">
      <t>ジュウテン</t>
    </rPh>
    <rPh sb="4" eb="6">
      <t>テンケン</t>
    </rPh>
    <phoneticPr fontId="4"/>
  </si>
  <si>
    <t>ある</t>
    <phoneticPr fontId="4"/>
  </si>
  <si>
    <r>
      <t>(ロ)</t>
    </r>
    <r>
      <rPr>
        <sz val="14"/>
        <rFont val="ＭＳ Ｐ明朝"/>
        <family val="1"/>
        <charset val="128"/>
      </rPr>
      <t>－</t>
    </r>
    <r>
      <rPr>
        <sz val="10"/>
        <rFont val="ＭＳ Ｐ明朝"/>
        <family val="1"/>
        <charset val="128"/>
      </rPr>
      <t>(イ)</t>
    </r>
    <phoneticPr fontId="4"/>
  </si>
  <si>
    <t>形鋼軌条</t>
    <rPh sb="0" eb="2">
      <t>カタコウ</t>
    </rPh>
    <rPh sb="2" eb="4">
      <t>キジョウ</t>
    </rPh>
    <phoneticPr fontId="4"/>
  </si>
  <si>
    <t>鋼管軌条</t>
    <rPh sb="0" eb="2">
      <t>コウカン</t>
    </rPh>
    <rPh sb="2" eb="4">
      <t>キジョウ</t>
    </rPh>
    <phoneticPr fontId="4"/>
  </si>
  <si>
    <t>鋼板軌条</t>
    <rPh sb="0" eb="2">
      <t>コウハン</t>
    </rPh>
    <rPh sb="2" eb="4">
      <t>キジョウ</t>
    </rPh>
    <phoneticPr fontId="4"/>
  </si>
  <si>
    <t>鋼板水路</t>
    <rPh sb="0" eb="2">
      <t>コウハン</t>
    </rPh>
    <rPh sb="2" eb="4">
      <t>スイロ</t>
    </rPh>
    <phoneticPr fontId="4"/>
  </si>
  <si>
    <t>(1)</t>
  </si>
  <si>
    <t>圧力計</t>
    <rPh sb="0" eb="3">
      <t>アツリョクケイ</t>
    </rPh>
    <phoneticPr fontId="4"/>
  </si>
  <si>
    <t>イ.　製造者が指定しているもの</t>
    <phoneticPr fontId="4"/>
  </si>
  <si>
    <t>ロ.　製造者が検査方法を指定していないもの</t>
    <phoneticPr fontId="4"/>
  </si>
  <si>
    <t>設置時厚さ（</t>
    <rPh sb="0" eb="2">
      <t>セッチ</t>
    </rPh>
    <rPh sb="2" eb="3">
      <t>ジ</t>
    </rPh>
    <rPh sb="3" eb="4">
      <t>アツ</t>
    </rPh>
    <phoneticPr fontId="4"/>
  </si>
  <si>
    <t>設置時厚さ　（</t>
    <rPh sb="0" eb="2">
      <t>セッチ</t>
    </rPh>
    <rPh sb="2" eb="3">
      <t>ジ</t>
    </rPh>
    <rPh sb="3" eb="4">
      <t>アツ</t>
    </rPh>
    <phoneticPr fontId="4"/>
  </si>
  <si>
    <t>着水部の寸法及び水深（平成29年国交省告示第247号第2第二号に掲げる側壁を設けていないものに限る。）</t>
    <rPh sb="16" eb="19">
      <t>コッコウショウ</t>
    </rPh>
    <rPh sb="21" eb="22">
      <t>ダイ</t>
    </rPh>
    <rPh sb="29" eb="30">
      <t>ニ</t>
    </rPh>
    <phoneticPr fontId="4"/>
  </si>
  <si>
    <t xml:space="preserve">        （3）　断面積が80％以下</t>
    <rPh sb="12" eb="15">
      <t>ダンメンセキ</t>
    </rPh>
    <rPh sb="19" eb="21">
      <t>イカ</t>
    </rPh>
    <phoneticPr fontId="4"/>
  </si>
  <si>
    <t xml:space="preserve">        (1）　平均的に分布　　　　　</t>
    <rPh sb="14" eb="15">
      <t>テキ</t>
    </rPh>
    <rPh sb="16" eb="18">
      <t>ブンプ</t>
    </rPh>
    <phoneticPr fontId="4"/>
  </si>
  <si>
    <t>配電線及び
配電管</t>
    <rPh sb="0" eb="2">
      <t>ハイデン</t>
    </rPh>
    <rPh sb="2" eb="3">
      <t>セン</t>
    </rPh>
    <rPh sb="3" eb="5">
      <t>オ</t>
    </rPh>
    <rPh sb="6" eb="8">
      <t>ハイデン</t>
    </rPh>
    <rPh sb="8" eb="9">
      <t>カン</t>
    </rPh>
    <phoneticPr fontId="4"/>
  </si>
  <si>
    <t>給電線及び
集電装置</t>
    <rPh sb="0" eb="2">
      <t>キュウデン</t>
    </rPh>
    <rPh sb="2" eb="3">
      <t>セン</t>
    </rPh>
    <rPh sb="3" eb="5">
      <t>オ</t>
    </rPh>
    <phoneticPr fontId="4"/>
  </si>
  <si>
    <t>乗降場及び
スタート台</t>
    <rPh sb="0" eb="2">
      <t>ジョウコウ</t>
    </rPh>
    <rPh sb="2" eb="3">
      <t>バ</t>
    </rPh>
    <rPh sb="3" eb="5">
      <t>オ</t>
    </rPh>
    <rPh sb="10" eb="11">
      <t>ダイ</t>
    </rPh>
    <phoneticPr fontId="4"/>
  </si>
  <si>
    <t>放送設備及び
信号装置</t>
    <rPh sb="0" eb="2">
      <t>ホウソウ</t>
    </rPh>
    <rPh sb="2" eb="4">
      <t>セツビ</t>
    </rPh>
    <rPh sb="4" eb="6">
      <t>オ</t>
    </rPh>
    <phoneticPr fontId="4"/>
  </si>
  <si>
    <t>定員及び使用
制限等の表示</t>
    <rPh sb="0" eb="2">
      <t>テイイン</t>
    </rPh>
    <rPh sb="2" eb="3">
      <t>オヨ</t>
    </rPh>
    <rPh sb="4" eb="6">
      <t>シヨウ</t>
    </rPh>
    <rPh sb="7" eb="10">
      <t>セイゲンナド</t>
    </rPh>
    <rPh sb="11" eb="13">
      <t>ヒョウジ</t>
    </rPh>
    <phoneticPr fontId="4"/>
  </si>
  <si>
    <t>金属
滑走路</t>
    <rPh sb="0" eb="2">
      <t>キンゾク</t>
    </rPh>
    <rPh sb="3" eb="6">
      <t>カッソウロ</t>
    </rPh>
    <phoneticPr fontId="4"/>
  </si>
  <si>
    <t>　  　ライニング（ナイロン、ウレタン等）　　</t>
    <phoneticPr fontId="4"/>
  </si>
  <si>
    <t>　 　ライニング（ナイロン、ウレタン等）　　</t>
    <phoneticPr fontId="4"/>
  </si>
  <si>
    <t>　　 ライニング（ナイロン、ウレタン等）　　</t>
    <phoneticPr fontId="4"/>
  </si>
  <si>
    <t xml:space="preserve">        電動機主回路　300V以下 （0.2MΩ以上）   　   300V超（0.4MΩ以上）</t>
    <rPh sb="8" eb="11">
      <t>デンドウキ</t>
    </rPh>
    <rPh sb="11" eb="12">
      <t>シュ</t>
    </rPh>
    <rPh sb="12" eb="14">
      <t>カイロ</t>
    </rPh>
    <rPh sb="28" eb="30">
      <t>イジョウ</t>
    </rPh>
    <rPh sb="49" eb="51">
      <t>イジョウ</t>
    </rPh>
    <phoneticPr fontId="4"/>
  </si>
  <si>
    <t xml:space="preserve">        制御回路　　　 150V以下（0.1MΩ以上）    　　  150V超（0.2MΩ以上)</t>
    <rPh sb="8" eb="10">
      <t>セイギョ</t>
    </rPh>
    <rPh sb="10" eb="12">
      <t>カイロ</t>
    </rPh>
    <rPh sb="20" eb="22">
      <t>イカ</t>
    </rPh>
    <rPh sb="28" eb="30">
      <t>イジョウ</t>
    </rPh>
    <rPh sb="43" eb="44">
      <t>コ</t>
    </rPh>
    <rPh sb="50" eb="52">
      <t>イジョウ</t>
    </rPh>
    <phoneticPr fontId="4"/>
  </si>
  <si>
    <t xml:space="preserve">        信号回路 　　　 150V以下（0.1MΩ以上）　  　　 150V超（0.2MΩ以上)</t>
    <rPh sb="8" eb="10">
      <t>シンゴウ</t>
    </rPh>
    <rPh sb="10" eb="12">
      <t>カイロ</t>
    </rPh>
    <phoneticPr fontId="4"/>
  </si>
  <si>
    <t xml:space="preserve">        動力回路　   　 300V以下 （100Ω以下）  　　     300V超（10Ω以下）</t>
    <rPh sb="8" eb="10">
      <t>ドウリョク</t>
    </rPh>
    <rPh sb="10" eb="12">
      <t>カイロ</t>
    </rPh>
    <rPh sb="30" eb="32">
      <t>イカ</t>
    </rPh>
    <rPh sb="51" eb="53">
      <t>イカ</t>
    </rPh>
    <phoneticPr fontId="4"/>
  </si>
  <si>
    <t xml:space="preserve">        照明回路　   　 300V以下 （100Ω以下）   　      300V超（10Ω以下）</t>
    <rPh sb="8" eb="10">
      <t>ショウメイ</t>
    </rPh>
    <rPh sb="10" eb="12">
      <t>カイロ</t>
    </rPh>
    <phoneticPr fontId="4"/>
  </si>
  <si>
    <t xml:space="preserve">       基準抵抗値      300V以下 （100Ω以下）   　  300V超（10Ω以下）</t>
    <rPh sb="7" eb="9">
      <t>キジュン</t>
    </rPh>
    <rPh sb="9" eb="12">
      <t>テイコウチ</t>
    </rPh>
    <phoneticPr fontId="4"/>
  </si>
  <si>
    <t xml:space="preserve">       照明回路  150V以下（0.1MΩ以上）  　　   150V超（0.2MΩ以上)</t>
    <rPh sb="7" eb="9">
      <t>ショウメイ</t>
    </rPh>
    <rPh sb="9" eb="11">
      <t>カイロ</t>
    </rPh>
    <phoneticPr fontId="4"/>
  </si>
  <si>
    <t>その他</t>
    <rPh sb="2" eb="3">
      <t>タ</t>
    </rPh>
    <phoneticPr fontId="4"/>
  </si>
  <si>
    <t>コンクリート製滑走路の劣化及び損傷の状況</t>
    <rPh sb="6" eb="7">
      <t>セイ</t>
    </rPh>
    <rPh sb="7" eb="10">
      <t>カッソウロ</t>
    </rPh>
    <rPh sb="11" eb="13">
      <t>レッカ</t>
    </rPh>
    <rPh sb="13" eb="14">
      <t>オヨ</t>
    </rPh>
    <rPh sb="15" eb="17">
      <t>ソンショウ</t>
    </rPh>
    <rPh sb="18" eb="20">
      <t>ジョウキョウ</t>
    </rPh>
    <phoneticPr fontId="4"/>
  </si>
  <si>
    <t>止め金具及びその取付部の損傷の状況</t>
    <phoneticPr fontId="4"/>
  </si>
  <si>
    <t>過速スイッチの作動の状況</t>
    <phoneticPr fontId="4"/>
  </si>
  <si>
    <t>客席部分を吊るワイヤロープ端部の止め金具及びその取付部の損傷の状況</t>
    <rPh sb="13" eb="14">
      <t>タン</t>
    </rPh>
    <rPh sb="14" eb="15">
      <t>ブ</t>
    </rPh>
    <rPh sb="20" eb="21">
      <t>オヨ</t>
    </rPh>
    <rPh sb="26" eb="27">
      <t>ブ</t>
    </rPh>
    <rPh sb="28" eb="30">
      <t>ソンショウ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</si>
</sst>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0_);[Red]\(0\)"/>
  </numFmts>
  <fonts count="23" x14ac:knownFonts="1">
    <font>
      <sz val="11"/>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sz val="6"/>
      <name val="ＭＳ Ｐゴシック"/>
      <family val="3"/>
      <charset val="128"/>
    </font>
    <font>
      <sz val="10"/>
      <name val="ＭＳ Ｐゴシック"/>
      <family val="3"/>
      <charset val="128"/>
    </font>
    <font>
      <b/>
      <sz val="10"/>
      <name val="ＭＳ ゴシック"/>
      <family val="3"/>
      <charset val="128"/>
    </font>
    <font>
      <sz val="7"/>
      <name val="ＭＳ 明朝"/>
      <family val="1"/>
      <charset val="128"/>
    </font>
    <font>
      <sz val="11"/>
      <name val="ＭＳ ゴシック"/>
      <family val="3"/>
      <charset val="128"/>
    </font>
    <font>
      <sz val="10"/>
      <name val="ＭＳ Ｐ明朝"/>
      <family val="1"/>
      <charset val="128"/>
    </font>
    <font>
      <sz val="11"/>
      <name val="ＭＳ Ｐ明朝"/>
      <family val="1"/>
      <charset val="128"/>
    </font>
    <font>
      <sz val="9"/>
      <name val="ＭＳ Ｐ明朝"/>
      <family val="1"/>
      <charset val="128"/>
    </font>
    <font>
      <sz val="20"/>
      <name val="ＭＳ Ｐゴシック"/>
      <family val="3"/>
      <charset val="128"/>
    </font>
    <font>
      <sz val="11"/>
      <name val="ＭＳ Ｐゴシック"/>
      <family val="3"/>
      <charset val="128"/>
    </font>
    <font>
      <sz val="11"/>
      <name val="ＭＳ 明朝"/>
      <family val="1"/>
      <charset val="128"/>
    </font>
    <font>
      <sz val="10"/>
      <color indexed="8"/>
      <name val="ＭＳ Ｐ明朝"/>
      <family val="1"/>
      <charset val="128"/>
    </font>
    <font>
      <sz val="9"/>
      <name val="ＭＳ ゴシック"/>
      <family val="3"/>
      <charset val="128"/>
    </font>
    <font>
      <sz val="10.5"/>
      <name val="Courier New"/>
      <family val="3"/>
    </font>
    <font>
      <sz val="14"/>
      <name val="ＭＳ Ｐ明朝"/>
      <family val="1"/>
      <charset val="128"/>
    </font>
    <font>
      <sz val="3"/>
      <name val="ＭＳ Ｐ明朝"/>
      <family val="1"/>
      <charset val="128"/>
    </font>
    <font>
      <sz val="8"/>
      <name val="ＭＳ 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indexed="43"/>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hair">
        <color indexed="64"/>
      </right>
      <top style="thin">
        <color indexed="64"/>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91">
    <xf numFmtId="0" fontId="0" fillId="0" borderId="0" xfId="0">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4" xfId="0" applyFont="1" applyBorder="1" applyAlignment="1">
      <alignment horizontal="center" vertical="center" wrapText="1"/>
    </xf>
    <xf numFmtId="0" fontId="6" fillId="0" borderId="5" xfId="0"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49" fontId="9" fillId="0" borderId="15" xfId="0" applyNumberFormat="1" applyFont="1" applyBorder="1" applyAlignment="1">
      <alignment horizontal="center" vertical="center"/>
    </xf>
    <xf numFmtId="0" fontId="9" fillId="0" borderId="2" xfId="0" applyFont="1" applyBorder="1">
      <alignment vertical="center"/>
    </xf>
    <xf numFmtId="0" fontId="9" fillId="0" borderId="2" xfId="0" applyFont="1" applyBorder="1" applyAlignment="1">
      <alignment vertical="center" wrapText="1"/>
    </xf>
    <xf numFmtId="0" fontId="9" fillId="0" borderId="21" xfId="0" applyFont="1" applyBorder="1" applyAlignment="1">
      <alignment horizontal="left" vertical="center" wrapText="1"/>
    </xf>
    <xf numFmtId="0" fontId="9" fillId="0" borderId="0" xfId="0" applyFont="1" applyAlignment="1">
      <alignment vertical="center" wrapText="1"/>
    </xf>
    <xf numFmtId="49" fontId="9" fillId="0" borderId="14" xfId="0" applyNumberFormat="1" applyFont="1" applyBorder="1" applyAlignment="1">
      <alignment horizontal="center" vertical="center"/>
    </xf>
    <xf numFmtId="0" fontId="6" fillId="0" borderId="22" xfId="0" applyFont="1" applyBorder="1" applyAlignment="1">
      <alignment horizontal="center" vertical="center" wrapText="1"/>
    </xf>
    <xf numFmtId="0" fontId="6" fillId="0" borderId="11" xfId="0" applyFont="1" applyBorder="1" applyAlignment="1">
      <alignment horizontal="left" vertical="center" wrapText="1"/>
    </xf>
    <xf numFmtId="0" fontId="6" fillId="0" borderId="23" xfId="0" applyFont="1" applyBorder="1" applyAlignment="1">
      <alignment horizontal="left" vertical="center" wrapText="1"/>
    </xf>
    <xf numFmtId="0" fontId="6" fillId="0" borderId="12" xfId="0" applyFont="1" applyBorder="1" applyAlignment="1">
      <alignment horizontal="left" vertical="center" wrapText="1"/>
    </xf>
    <xf numFmtId="0" fontId="9" fillId="0" borderId="24" xfId="0" applyFont="1" applyBorder="1">
      <alignment vertical="center"/>
    </xf>
    <xf numFmtId="0" fontId="9" fillId="0" borderId="26" xfId="0" applyFont="1" applyBorder="1" applyAlignment="1">
      <alignment horizontal="right" vertical="center" wrapText="1"/>
    </xf>
    <xf numFmtId="0" fontId="9" fillId="0" borderId="0" xfId="0" applyFont="1" applyAlignment="1">
      <alignment horizontal="left" vertical="center" wrapText="1"/>
    </xf>
    <xf numFmtId="0" fontId="9" fillId="0" borderId="0" xfId="0" applyFont="1">
      <alignment vertical="center"/>
    </xf>
    <xf numFmtId="0" fontId="9" fillId="0" borderId="21" xfId="0" applyFont="1" applyBorder="1" applyAlignment="1">
      <alignment horizontal="right"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9" fillId="0" borderId="35" xfId="0" applyFont="1" applyBorder="1" applyAlignment="1">
      <alignment horizontal="right" vertical="center"/>
    </xf>
    <xf numFmtId="0" fontId="9" fillId="0" borderId="36" xfId="0" applyFont="1" applyBorder="1">
      <alignment vertical="center"/>
    </xf>
    <xf numFmtId="0" fontId="9" fillId="0" borderId="36" xfId="0" applyFont="1" applyBorder="1" applyAlignment="1">
      <alignment horizontal="righ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9" fillId="0" borderId="39" xfId="0" applyFont="1" applyBorder="1" applyAlignment="1">
      <alignment vertical="center" wrapText="1"/>
    </xf>
    <xf numFmtId="0" fontId="9" fillId="0" borderId="40" xfId="0" applyFont="1" applyBorder="1" applyAlignment="1">
      <alignment horizontal="right" vertical="center"/>
    </xf>
    <xf numFmtId="0" fontId="9" fillId="0" borderId="41" xfId="0" applyFont="1" applyBorder="1" applyAlignment="1">
      <alignment horizontal="righ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6" fillId="0" borderId="31" xfId="0" applyFont="1" applyBorder="1">
      <alignment vertical="center"/>
    </xf>
    <xf numFmtId="0" fontId="6" fillId="0" borderId="32" xfId="0" applyFont="1" applyBorder="1">
      <alignment vertical="center"/>
    </xf>
    <xf numFmtId="0" fontId="6" fillId="0" borderId="37" xfId="0" applyFont="1" applyBorder="1">
      <alignment vertical="center"/>
    </xf>
    <xf numFmtId="0" fontId="6" fillId="0" borderId="38" xfId="0" applyFont="1" applyBorder="1">
      <alignment vertical="center"/>
    </xf>
    <xf numFmtId="0" fontId="2" fillId="0" borderId="37" xfId="0" applyFont="1" applyBorder="1">
      <alignment vertical="center"/>
    </xf>
    <xf numFmtId="0" fontId="2" fillId="0" borderId="38" xfId="0" applyFont="1" applyBorder="1">
      <alignment vertical="center"/>
    </xf>
    <xf numFmtId="0" fontId="9" fillId="0" borderId="36" xfId="0" applyFont="1" applyBorder="1" applyAlignment="1">
      <alignment horizontal="left" vertical="center" wrapText="1"/>
    </xf>
    <xf numFmtId="0" fontId="2" fillId="0" borderId="45"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38" xfId="0" applyFont="1" applyBorder="1">
      <alignment vertical="center"/>
    </xf>
    <xf numFmtId="0" fontId="6" fillId="0" borderId="33" xfId="0" applyFont="1" applyBorder="1">
      <alignment vertical="center"/>
    </xf>
    <xf numFmtId="0" fontId="6" fillId="0" borderId="34" xfId="0" applyFont="1" applyBorder="1">
      <alignment vertical="center"/>
    </xf>
    <xf numFmtId="0" fontId="2" fillId="0" borderId="33" xfId="0" applyFont="1" applyBorder="1" applyAlignment="1">
      <alignment horizontal="center" vertical="center" wrapText="1"/>
    </xf>
    <xf numFmtId="0" fontId="9" fillId="0" borderId="36" xfId="0" applyFont="1" applyBorder="1" applyAlignment="1">
      <alignment vertical="center" wrapText="1"/>
    </xf>
    <xf numFmtId="0" fontId="9" fillId="0" borderId="41" xfId="0" applyFont="1" applyBorder="1">
      <alignment vertical="center"/>
    </xf>
    <xf numFmtId="0" fontId="9" fillId="0" borderId="47" xfId="0" applyFont="1" applyBorder="1">
      <alignment vertical="center"/>
    </xf>
    <xf numFmtId="0" fontId="9" fillId="0" borderId="48" xfId="0" applyFont="1" applyBorder="1">
      <alignmen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lignment vertical="center"/>
    </xf>
    <xf numFmtId="0" fontId="9" fillId="0" borderId="51" xfId="0" applyFont="1" applyBorder="1" applyAlignment="1">
      <alignment horizontal="right" vertical="center"/>
    </xf>
    <xf numFmtId="0" fontId="9" fillId="0" borderId="52" xfId="0" applyFont="1" applyBorder="1">
      <alignment vertical="center"/>
    </xf>
    <xf numFmtId="0" fontId="9" fillId="0" borderId="52" xfId="0" applyFont="1" applyBorder="1" applyAlignment="1">
      <alignment horizontal="right" vertical="center"/>
    </xf>
    <xf numFmtId="0" fontId="9" fillId="0" borderId="47" xfId="0" applyFont="1" applyBorder="1" applyAlignment="1">
      <alignment vertical="center" wrapText="1"/>
    </xf>
    <xf numFmtId="0" fontId="2" fillId="0" borderId="33" xfId="0" applyFont="1" applyBorder="1">
      <alignment vertical="center"/>
    </xf>
    <xf numFmtId="0" fontId="2" fillId="0" borderId="34" xfId="0" applyFont="1" applyBorder="1">
      <alignment vertical="center"/>
    </xf>
    <xf numFmtId="0" fontId="9" fillId="0" borderId="26" xfId="0" applyFont="1" applyBorder="1" applyAlignment="1">
      <alignment horizontal="left" vertical="center" wrapText="1"/>
    </xf>
    <xf numFmtId="0" fontId="11" fillId="0" borderId="48" xfId="0" applyFont="1" applyBorder="1" applyAlignment="1">
      <alignment horizontal="left" vertical="center" wrapText="1"/>
    </xf>
    <xf numFmtId="0" fontId="9" fillId="0" borderId="52" xfId="0" applyFont="1" applyBorder="1" applyAlignment="1">
      <alignment vertical="center" wrapText="1"/>
    </xf>
    <xf numFmtId="0" fontId="9" fillId="0" borderId="48" xfId="0" applyFont="1" applyBorder="1" applyAlignment="1">
      <alignment horizontal="righ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9" fillId="0" borderId="41" xfId="0" applyFont="1" applyBorder="1" applyAlignment="1">
      <alignment horizontal="right" vertical="center" wrapText="1"/>
    </xf>
    <xf numFmtId="0" fontId="9" fillId="0" borderId="40" xfId="0" applyFont="1" applyBorder="1" applyAlignment="1">
      <alignment horizontal="right" vertical="center" wrapText="1"/>
    </xf>
    <xf numFmtId="0" fontId="9" fillId="0" borderId="54" xfId="0" applyFont="1" applyBorder="1" applyAlignment="1">
      <alignment horizontal="right" vertical="center" wrapText="1"/>
    </xf>
    <xf numFmtId="0" fontId="9" fillId="0" borderId="53" xfId="0" applyFont="1" applyBorder="1">
      <alignment vertical="center"/>
    </xf>
    <xf numFmtId="0" fontId="9" fillId="0" borderId="46" xfId="0" applyFont="1" applyBorder="1" applyAlignment="1">
      <alignment vertical="center" wrapText="1"/>
    </xf>
    <xf numFmtId="0" fontId="9" fillId="0" borderId="51" xfId="0" applyFont="1" applyBorder="1" applyAlignment="1">
      <alignment vertical="center" wrapText="1"/>
    </xf>
    <xf numFmtId="0" fontId="9" fillId="0" borderId="41" xfId="0" applyFont="1" applyBorder="1" applyAlignment="1">
      <alignment vertical="center" wrapText="1"/>
    </xf>
    <xf numFmtId="176" fontId="9" fillId="0" borderId="47" xfId="1" applyNumberFormat="1" applyFont="1" applyFill="1" applyBorder="1" applyAlignment="1">
      <alignment vertical="center"/>
    </xf>
    <xf numFmtId="176" fontId="9" fillId="0" borderId="52" xfId="1" applyNumberFormat="1" applyFont="1" applyFill="1" applyBorder="1" applyAlignment="1">
      <alignment vertical="center"/>
    </xf>
    <xf numFmtId="177" fontId="9" fillId="0" borderId="52" xfId="0" applyNumberFormat="1" applyFont="1" applyBorder="1">
      <alignment vertical="center"/>
    </xf>
    <xf numFmtId="177" fontId="9" fillId="0" borderId="36" xfId="0" applyNumberFormat="1" applyFont="1" applyBorder="1">
      <alignment vertical="center"/>
    </xf>
    <xf numFmtId="177" fontId="9" fillId="0" borderId="24" xfId="0" applyNumberFormat="1" applyFont="1" applyBorder="1" applyAlignment="1">
      <alignment horizontal="left" vertical="center"/>
    </xf>
    <xf numFmtId="177" fontId="9" fillId="2" borderId="52" xfId="0" applyNumberFormat="1" applyFont="1" applyFill="1" applyBorder="1">
      <alignment vertical="center"/>
    </xf>
    <xf numFmtId="177" fontId="9" fillId="0" borderId="47" xfId="0" applyNumberFormat="1" applyFont="1" applyBorder="1">
      <alignment vertical="center"/>
    </xf>
    <xf numFmtId="177" fontId="9" fillId="0" borderId="24" xfId="0" applyNumberFormat="1" applyFont="1" applyBorder="1">
      <alignment vertical="center"/>
    </xf>
    <xf numFmtId="177" fontId="9" fillId="2" borderId="47" xfId="0" applyNumberFormat="1" applyFont="1" applyFill="1" applyBorder="1">
      <alignment vertical="center"/>
    </xf>
    <xf numFmtId="0" fontId="9" fillId="0" borderId="47" xfId="0" applyFont="1" applyBorder="1" applyAlignment="1">
      <alignment horizontal="center" vertical="center"/>
    </xf>
    <xf numFmtId="176" fontId="9" fillId="0" borderId="36" xfId="1" applyNumberFormat="1" applyFont="1" applyFill="1" applyBorder="1" applyAlignment="1">
      <alignment vertical="center"/>
    </xf>
    <xf numFmtId="0" fontId="9" fillId="0" borderId="35" xfId="0" applyFont="1" applyBorder="1" applyAlignment="1">
      <alignment horizontal="left" vertical="center" wrapText="1"/>
    </xf>
    <xf numFmtId="0" fontId="2" fillId="0" borderId="58" xfId="0" applyFont="1" applyBorder="1" applyAlignment="1">
      <alignment horizontal="center" vertical="center"/>
    </xf>
    <xf numFmtId="0" fontId="14" fillId="0" borderId="0" xfId="0" applyFont="1">
      <alignment vertical="center"/>
    </xf>
    <xf numFmtId="0" fontId="14" fillId="0" borderId="31" xfId="0" applyFont="1" applyBorder="1">
      <alignment vertical="center"/>
    </xf>
    <xf numFmtId="0" fontId="14" fillId="0" borderId="32" xfId="0" applyFont="1" applyBorder="1">
      <alignment vertical="center"/>
    </xf>
    <xf numFmtId="0" fontId="14" fillId="0" borderId="37" xfId="0" applyFont="1" applyBorder="1">
      <alignment vertical="center"/>
    </xf>
    <xf numFmtId="0" fontId="14" fillId="0" borderId="38" xfId="0" applyFont="1" applyBorder="1">
      <alignment vertical="center"/>
    </xf>
    <xf numFmtId="177" fontId="9" fillId="2" borderId="36" xfId="0" applyNumberFormat="1" applyFont="1" applyFill="1" applyBorder="1">
      <alignment vertical="center"/>
    </xf>
    <xf numFmtId="0" fontId="14" fillId="0" borderId="33" xfId="0" applyFont="1" applyBorder="1">
      <alignmen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14" fillId="0" borderId="11" xfId="0" applyFont="1" applyBorder="1">
      <alignment vertical="center"/>
    </xf>
    <xf numFmtId="0" fontId="14" fillId="0" borderId="12" xfId="0" applyFont="1" applyBorder="1">
      <alignment vertical="center"/>
    </xf>
    <xf numFmtId="0" fontId="14" fillId="0" borderId="23" xfId="0" applyFont="1" applyBorder="1">
      <alignment vertical="center"/>
    </xf>
    <xf numFmtId="0" fontId="9" fillId="0" borderId="4" xfId="0" applyFont="1" applyBorder="1" applyAlignment="1">
      <alignment vertical="center" wrapText="1"/>
    </xf>
    <xf numFmtId="0" fontId="2"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62" xfId="0" applyFont="1" applyBorder="1" applyAlignment="1">
      <alignment horizontal="center" vertical="center"/>
    </xf>
    <xf numFmtId="0" fontId="3" fillId="0" borderId="25" xfId="0" applyFont="1" applyBorder="1" applyAlignment="1">
      <alignment horizontal="right" vertical="center"/>
    </xf>
    <xf numFmtId="0" fontId="2" fillId="0" borderId="25" xfId="0" applyFont="1" applyBorder="1" applyAlignment="1">
      <alignment horizontal="right" vertical="center" wrapText="1"/>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16" fillId="0" borderId="38" xfId="0" applyFont="1" applyBorder="1" applyAlignment="1">
      <alignment horizontal="center" vertical="center" wrapText="1"/>
    </xf>
    <xf numFmtId="0" fontId="9" fillId="0" borderId="26" xfId="0" applyFont="1" applyBorder="1" applyAlignment="1">
      <alignment vertical="center" wrapText="1"/>
    </xf>
    <xf numFmtId="176" fontId="9" fillId="0" borderId="48" xfId="1" applyNumberFormat="1" applyFont="1" applyFill="1" applyBorder="1" applyAlignment="1">
      <alignment vertical="center"/>
    </xf>
    <xf numFmtId="0" fontId="10" fillId="0" borderId="48" xfId="0" applyFont="1" applyBorder="1">
      <alignment vertical="center"/>
    </xf>
    <xf numFmtId="0" fontId="9" fillId="0" borderId="57" xfId="0" applyFont="1" applyBorder="1" applyAlignment="1">
      <alignment vertical="center" wrapText="1"/>
    </xf>
    <xf numFmtId="0" fontId="2" fillId="0" borderId="50" xfId="0" applyFont="1" applyBorder="1">
      <alignment vertical="center"/>
    </xf>
    <xf numFmtId="0" fontId="11" fillId="0" borderId="47" xfId="0" applyFont="1" applyBorder="1" applyAlignment="1">
      <alignment horizontal="right" vertical="center"/>
    </xf>
    <xf numFmtId="0" fontId="11" fillId="0" borderId="52" xfId="0" applyFont="1" applyBorder="1" applyAlignment="1">
      <alignment horizontal="right" vertical="center"/>
    </xf>
    <xf numFmtId="0" fontId="9" fillId="0" borderId="9" xfId="0" applyFont="1" applyBorder="1">
      <alignment vertical="center"/>
    </xf>
    <xf numFmtId="49" fontId="2" fillId="0" borderId="63" xfId="0" applyNumberFormat="1" applyFont="1" applyBorder="1" applyAlignment="1">
      <alignment horizontal="center" vertical="center"/>
    </xf>
    <xf numFmtId="176" fontId="9" fillId="0" borderId="47" xfId="1" applyNumberFormat="1" applyFont="1" applyFill="1" applyBorder="1" applyAlignment="1">
      <alignment horizontal="center" vertical="center"/>
    </xf>
    <xf numFmtId="176" fontId="9" fillId="0" borderId="52" xfId="1" applyNumberFormat="1" applyFont="1" applyFill="1" applyBorder="1" applyAlignment="1">
      <alignment horizontal="center" vertical="center"/>
    </xf>
    <xf numFmtId="176" fontId="9" fillId="0" borderId="0" xfId="1" applyNumberFormat="1" applyFont="1" applyFill="1" applyBorder="1" applyAlignment="1">
      <alignment vertical="center"/>
    </xf>
    <xf numFmtId="0" fontId="2" fillId="0" borderId="31" xfId="0" applyFont="1" applyBorder="1" applyAlignment="1">
      <alignment horizontal="center" vertical="center" wrapText="1"/>
    </xf>
    <xf numFmtId="0" fontId="2" fillId="0" borderId="61" xfId="0" applyFont="1" applyBorder="1" applyAlignment="1">
      <alignment horizontal="center" vertical="center" wrapText="1"/>
    </xf>
    <xf numFmtId="0" fontId="16" fillId="0" borderId="32" xfId="0" applyFont="1" applyBorder="1" applyAlignment="1">
      <alignment horizontal="center" vertical="center" wrapText="1"/>
    </xf>
    <xf numFmtId="0" fontId="9" fillId="0" borderId="48" xfId="0" applyFont="1" applyBorder="1" applyAlignment="1">
      <alignment horizontal="left" vertical="center" wrapText="1"/>
    </xf>
    <xf numFmtId="177" fontId="9" fillId="0" borderId="48" xfId="0" applyNumberFormat="1" applyFont="1" applyBorder="1" applyAlignment="1">
      <alignment vertical="center" wrapText="1"/>
    </xf>
    <xf numFmtId="0" fontId="2" fillId="2" borderId="0" xfId="0" applyFont="1" applyFill="1" applyAlignment="1">
      <alignment horizontal="right" vertical="center"/>
    </xf>
    <xf numFmtId="0" fontId="2" fillId="0" borderId="0" xfId="0" applyFont="1" applyAlignment="1">
      <alignment horizontal="right" vertical="center"/>
    </xf>
    <xf numFmtId="176" fontId="9" fillId="0" borderId="36" xfId="1" applyNumberFormat="1" applyFont="1" applyFill="1" applyBorder="1" applyAlignment="1">
      <alignment horizontal="center" vertical="center"/>
    </xf>
    <xf numFmtId="0" fontId="9" fillId="0" borderId="36" xfId="0" applyFont="1" applyBorder="1" applyAlignment="1">
      <alignment horizontal="center" vertical="center"/>
    </xf>
    <xf numFmtId="177" fontId="3" fillId="0" borderId="0" xfId="0" applyNumberFormat="1" applyFont="1">
      <alignment vertical="center"/>
    </xf>
    <xf numFmtId="0" fontId="14" fillId="0" borderId="49" xfId="0" applyFont="1" applyBorder="1">
      <alignment vertical="center"/>
    </xf>
    <xf numFmtId="0" fontId="14" fillId="0" borderId="50" xfId="0" applyFont="1" applyBorder="1">
      <alignment vertical="center"/>
    </xf>
    <xf numFmtId="0" fontId="14" fillId="0" borderId="7" xfId="0" applyFont="1" applyBorder="1">
      <alignment vertical="center"/>
    </xf>
    <xf numFmtId="0" fontId="14" fillId="0" borderId="54" xfId="0" applyFont="1" applyBorder="1">
      <alignment vertical="center"/>
    </xf>
    <xf numFmtId="0" fontId="2" fillId="0" borderId="42" xfId="0" applyFont="1" applyBorder="1" applyAlignment="1">
      <alignment horizontal="center" vertical="center" wrapText="1"/>
    </xf>
    <xf numFmtId="0" fontId="16" fillId="0" borderId="34" xfId="0" applyFont="1" applyBorder="1" applyAlignment="1">
      <alignment horizontal="center" vertical="center" wrapText="1"/>
    </xf>
    <xf numFmtId="0" fontId="9" fillId="0" borderId="47" xfId="0" applyFont="1" applyBorder="1" applyAlignment="1">
      <alignment horizontal="left" vertical="center"/>
    </xf>
    <xf numFmtId="0" fontId="2" fillId="0" borderId="65" xfId="0" applyFont="1" applyBorder="1" applyAlignment="1">
      <alignment horizontal="center" vertical="center"/>
    </xf>
    <xf numFmtId="176" fontId="9" fillId="0" borderId="41" xfId="1" applyNumberFormat="1" applyFont="1" applyFill="1" applyBorder="1" applyAlignment="1">
      <alignment horizontal="center" vertical="center"/>
    </xf>
    <xf numFmtId="177" fontId="9" fillId="0" borderId="36" xfId="0" applyNumberFormat="1" applyFont="1" applyBorder="1" applyAlignment="1">
      <alignment horizontal="center" vertical="center" wrapText="1"/>
    </xf>
    <xf numFmtId="0" fontId="9" fillId="0" borderId="48" xfId="0" applyFont="1" applyBorder="1" applyAlignment="1">
      <alignment horizontal="left" vertical="center"/>
    </xf>
    <xf numFmtId="176" fontId="9" fillId="0" borderId="21" xfId="1" applyNumberFormat="1" applyFont="1" applyFill="1" applyBorder="1" applyAlignment="1">
      <alignment vertical="center"/>
    </xf>
    <xf numFmtId="0" fontId="11" fillId="0" borderId="35" xfId="0" applyFont="1" applyBorder="1">
      <alignment vertical="center"/>
    </xf>
    <xf numFmtId="0" fontId="11" fillId="0" borderId="35" xfId="0" applyFont="1" applyBorder="1" applyAlignment="1">
      <alignment horizontal="right" vertical="center"/>
    </xf>
    <xf numFmtId="0" fontId="11" fillId="0" borderId="35" xfId="0" applyFont="1" applyBorder="1" applyAlignment="1">
      <alignment horizontal="left" vertical="center"/>
    </xf>
    <xf numFmtId="0" fontId="9" fillId="0" borderId="36" xfId="0" applyFont="1" applyBorder="1" applyAlignment="1">
      <alignment horizontal="right" vertical="center" wrapText="1"/>
    </xf>
    <xf numFmtId="0" fontId="9" fillId="0" borderId="53" xfId="0" applyFont="1" applyBorder="1" applyAlignment="1">
      <alignment horizontal="left" vertical="center" wrapText="1"/>
    </xf>
    <xf numFmtId="0" fontId="9" fillId="0" borderId="24" xfId="0" applyFont="1" applyBorder="1" applyAlignment="1">
      <alignment horizontal="left" vertical="center"/>
    </xf>
    <xf numFmtId="0" fontId="9" fillId="0" borderId="41"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vertical="center" wrapText="1"/>
    </xf>
    <xf numFmtId="0" fontId="9" fillId="0" borderId="35" xfId="0" applyFont="1" applyBorder="1" applyAlignment="1">
      <alignment vertical="center" wrapText="1"/>
    </xf>
    <xf numFmtId="0" fontId="9" fillId="0" borderId="46" xfId="0" applyFont="1" applyBorder="1" applyAlignment="1">
      <alignment horizontal="right" vertical="center" wrapText="1"/>
    </xf>
    <xf numFmtId="0" fontId="9" fillId="0" borderId="47" xfId="0" applyFont="1" applyBorder="1" applyAlignment="1">
      <alignment horizontal="right" vertical="center" wrapText="1"/>
    </xf>
    <xf numFmtId="0" fontId="9" fillId="0" borderId="0" xfId="0" applyFont="1" applyAlignment="1">
      <alignment horizontal="left" vertical="center"/>
    </xf>
    <xf numFmtId="0" fontId="9" fillId="0" borderId="39" xfId="0" applyFont="1" applyBorder="1">
      <alignment vertical="center"/>
    </xf>
    <xf numFmtId="0" fontId="9" fillId="0" borderId="40" xfId="0" applyFont="1" applyBorder="1">
      <alignment vertical="center"/>
    </xf>
    <xf numFmtId="0" fontId="11" fillId="0" borderId="41" xfId="0" applyFont="1" applyBorder="1" applyAlignment="1">
      <alignment horizontal="left" vertical="center" wrapText="1"/>
    </xf>
    <xf numFmtId="0" fontId="11" fillId="0" borderId="36" xfId="0" applyFont="1" applyBorder="1" applyAlignment="1">
      <alignment horizontal="right" vertical="center"/>
    </xf>
    <xf numFmtId="0" fontId="9" fillId="0" borderId="39" xfId="0" applyFont="1" applyBorder="1" applyAlignment="1">
      <alignment horizontal="right" vertical="center"/>
    </xf>
    <xf numFmtId="0" fontId="9" fillId="0" borderId="42" xfId="0" applyFont="1" applyBorder="1">
      <alignment vertical="center"/>
    </xf>
    <xf numFmtId="0" fontId="9" fillId="0" borderId="35" xfId="0" applyFont="1" applyBorder="1" applyAlignment="1">
      <alignment horizontal="righ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26" xfId="0" applyFont="1" applyBorder="1" applyAlignment="1">
      <alignment horizontal="left" vertical="center"/>
    </xf>
    <xf numFmtId="0" fontId="9" fillId="0" borderId="51" xfId="0" applyFont="1" applyBorder="1" applyAlignment="1">
      <alignment horizontal="left" vertical="center"/>
    </xf>
    <xf numFmtId="0" fontId="10" fillId="0" borderId="41" xfId="0" applyFont="1" applyBorder="1">
      <alignment vertical="center"/>
    </xf>
    <xf numFmtId="0" fontId="9" fillId="0" borderId="21" xfId="0" applyFont="1" applyBorder="1">
      <alignment vertical="center"/>
    </xf>
    <xf numFmtId="0" fontId="9" fillId="0" borderId="85" xfId="0" applyFont="1" applyBorder="1" applyAlignment="1">
      <alignment vertical="center" wrapText="1"/>
    </xf>
    <xf numFmtId="0" fontId="9" fillId="0" borderId="86" xfId="0" applyFont="1" applyBorder="1" applyAlignment="1">
      <alignment vertical="center" wrapText="1"/>
    </xf>
    <xf numFmtId="0" fontId="9" fillId="0" borderId="86" xfId="0" applyFont="1" applyBorder="1">
      <alignment vertical="center"/>
    </xf>
    <xf numFmtId="0" fontId="9" fillId="0" borderId="87" xfId="0" applyFont="1" applyBorder="1">
      <alignment vertical="center"/>
    </xf>
    <xf numFmtId="0" fontId="9" fillId="0" borderId="88" xfId="0" applyFont="1" applyBorder="1" applyAlignment="1">
      <alignment vertical="center" wrapText="1"/>
    </xf>
    <xf numFmtId="0" fontId="9" fillId="0" borderId="89" xfId="0" applyFont="1" applyBorder="1" applyAlignment="1">
      <alignment vertical="center" wrapText="1"/>
    </xf>
    <xf numFmtId="0" fontId="9" fillId="0" borderId="89" xfId="0" applyFont="1" applyBorder="1">
      <alignment vertical="center"/>
    </xf>
    <xf numFmtId="0" fontId="9" fillId="0" borderId="90" xfId="0" applyFont="1" applyBorder="1">
      <alignment vertical="center"/>
    </xf>
    <xf numFmtId="0" fontId="9" fillId="0" borderId="91" xfId="0" applyFont="1" applyBorder="1">
      <alignment vertical="center"/>
    </xf>
    <xf numFmtId="177" fontId="5" fillId="0" borderId="91" xfId="0" applyNumberFormat="1" applyFont="1" applyBorder="1">
      <alignment vertical="center"/>
    </xf>
    <xf numFmtId="0" fontId="0" fillId="0" borderId="92" xfId="0" applyBorder="1">
      <alignment vertical="center"/>
    </xf>
    <xf numFmtId="0" fontId="9" fillId="0" borderId="66" xfId="0" applyFont="1" applyBorder="1" applyAlignment="1">
      <alignment horizontal="left" vertical="center"/>
    </xf>
    <xf numFmtId="177" fontId="9" fillId="0" borderId="91" xfId="0" applyNumberFormat="1" applyFont="1" applyBorder="1">
      <alignment vertical="center"/>
    </xf>
    <xf numFmtId="177" fontId="9" fillId="2" borderId="91" xfId="0" applyNumberFormat="1" applyFont="1" applyFill="1" applyBorder="1">
      <alignment vertical="center"/>
    </xf>
    <xf numFmtId="177" fontId="9" fillId="0" borderId="36" xfId="0" applyNumberFormat="1" applyFont="1" applyBorder="1" applyAlignment="1">
      <alignment vertical="center" wrapText="1"/>
    </xf>
    <xf numFmtId="177" fontId="9" fillId="0" borderId="36" xfId="0" applyNumberFormat="1" applyFont="1" applyBorder="1" applyAlignment="1">
      <alignment horizontal="left" vertical="center" wrapText="1"/>
    </xf>
    <xf numFmtId="0" fontId="9" fillId="0" borderId="93" xfId="0" applyFont="1" applyBorder="1">
      <alignment vertical="center"/>
    </xf>
    <xf numFmtId="0" fontId="9" fillId="0" borderId="97" xfId="0" applyFont="1" applyBorder="1" applyAlignment="1">
      <alignment horizontal="center" vertical="center" wrapText="1"/>
    </xf>
    <xf numFmtId="0" fontId="9" fillId="0" borderId="96" xfId="0" applyFont="1" applyBorder="1" applyAlignment="1">
      <alignment vertical="center" wrapText="1"/>
    </xf>
    <xf numFmtId="0" fontId="9" fillId="0" borderId="97" xfId="0" applyFont="1" applyBorder="1" applyAlignment="1">
      <alignment vertical="center" wrapText="1"/>
    </xf>
    <xf numFmtId="0" fontId="9" fillId="0" borderId="96" xfId="0" applyFont="1" applyBorder="1">
      <alignment vertical="center"/>
    </xf>
    <xf numFmtId="0" fontId="9" fillId="0" borderId="85" xfId="0" applyFont="1" applyBorder="1" applyAlignment="1">
      <alignment horizontal="left" vertical="center" wrapText="1"/>
    </xf>
    <xf numFmtId="177" fontId="9" fillId="2" borderId="86" xfId="0" applyNumberFormat="1" applyFont="1" applyFill="1" applyBorder="1">
      <alignment vertical="center"/>
    </xf>
    <xf numFmtId="0" fontId="9" fillId="0" borderId="95" xfId="0" applyFont="1" applyBorder="1">
      <alignment vertical="center"/>
    </xf>
    <xf numFmtId="0" fontId="9" fillId="0" borderId="47" xfId="0" applyFont="1" applyBorder="1" applyAlignment="1">
      <alignment horizontal="right" vertical="center"/>
    </xf>
    <xf numFmtId="177" fontId="9" fillId="2" borderId="36" xfId="0" applyNumberFormat="1" applyFont="1" applyFill="1" applyBorder="1" applyAlignment="1">
      <alignment vertical="center" wrapText="1"/>
    </xf>
    <xf numFmtId="0" fontId="9" fillId="0" borderId="41" xfId="0" applyFont="1" applyBorder="1" applyAlignment="1">
      <alignment horizontal="center" vertical="center" wrapText="1"/>
    </xf>
    <xf numFmtId="0" fontId="3" fillId="0" borderId="36" xfId="0" applyFont="1" applyBorder="1">
      <alignment vertical="center"/>
    </xf>
    <xf numFmtId="0" fontId="3" fillId="0" borderId="93" xfId="0" applyFont="1" applyBorder="1">
      <alignment vertical="center"/>
    </xf>
    <xf numFmtId="0" fontId="3" fillId="0" borderId="94" xfId="0" applyFont="1" applyBorder="1">
      <alignment vertical="center"/>
    </xf>
    <xf numFmtId="0" fontId="9" fillId="0" borderId="53" xfId="0" applyFont="1" applyBorder="1" applyAlignment="1">
      <alignment horizontal="right" vertical="center" wrapText="1"/>
    </xf>
    <xf numFmtId="177" fontId="9" fillId="0" borderId="57" xfId="0" applyNumberFormat="1" applyFont="1" applyBorder="1" applyAlignment="1">
      <alignment horizontal="left" vertical="center" wrapText="1"/>
    </xf>
    <xf numFmtId="0" fontId="11" fillId="0" borderId="54" xfId="0" applyFont="1" applyBorder="1" applyAlignment="1">
      <alignment horizontal="left" vertical="center" wrapText="1"/>
    </xf>
    <xf numFmtId="177" fontId="9" fillId="0" borderId="36" xfId="0" applyNumberFormat="1" applyFont="1" applyBorder="1" applyAlignment="1">
      <alignment horizontal="right" vertical="center" wrapText="1"/>
    </xf>
    <xf numFmtId="0" fontId="9" fillId="0" borderId="96" xfId="0" applyFont="1" applyBorder="1" applyAlignment="1">
      <alignment horizontal="left" vertical="center" wrapText="1"/>
    </xf>
    <xf numFmtId="0" fontId="19" fillId="0" borderId="41" xfId="0" quotePrefix="1" applyFont="1" applyBorder="1" applyAlignment="1">
      <alignment horizontal="left" vertical="center" wrapText="1"/>
    </xf>
    <xf numFmtId="0" fontId="9" fillId="0" borderId="36" xfId="0" quotePrefix="1" applyFont="1" applyBorder="1" applyAlignment="1">
      <alignment horizontal="center" vertical="center" wrapText="1"/>
    </xf>
    <xf numFmtId="0" fontId="19" fillId="0" borderId="41" xfId="0" quotePrefix="1" applyFont="1" applyBorder="1">
      <alignment vertical="center"/>
    </xf>
    <xf numFmtId="0" fontId="9" fillId="0" borderId="93" xfId="0" applyFont="1" applyBorder="1" applyAlignment="1">
      <alignment horizontal="left" vertical="center" wrapText="1"/>
    </xf>
    <xf numFmtId="177" fontId="9" fillId="0" borderId="47" xfId="0" applyNumberFormat="1" applyFont="1" applyBorder="1" applyAlignment="1">
      <alignment horizontal="right" vertical="center" wrapText="1"/>
    </xf>
    <xf numFmtId="178" fontId="9" fillId="0" borderId="36" xfId="0" applyNumberFormat="1" applyFont="1" applyBorder="1" applyAlignment="1">
      <alignment horizontal="center" vertical="center" wrapText="1"/>
    </xf>
    <xf numFmtId="177" fontId="9" fillId="0" borderId="41" xfId="0" applyNumberFormat="1" applyFont="1" applyBorder="1" applyAlignment="1">
      <alignment vertical="center" wrapText="1"/>
    </xf>
    <xf numFmtId="0" fontId="9" fillId="0" borderId="98" xfId="0" applyFont="1" applyBorder="1" applyAlignment="1">
      <alignment vertical="center" wrapText="1"/>
    </xf>
    <xf numFmtId="0" fontId="9" fillId="0" borderId="85" xfId="0" applyFont="1" applyBorder="1" applyAlignment="1">
      <alignment horizontal="center" vertical="center" wrapText="1"/>
    </xf>
    <xf numFmtId="0" fontId="9" fillId="0" borderId="98" xfId="0" applyFont="1" applyBorder="1" applyAlignment="1">
      <alignment horizontal="center" vertical="center" wrapText="1"/>
    </xf>
    <xf numFmtId="0" fontId="11" fillId="0" borderId="41" xfId="0" applyFont="1" applyBorder="1">
      <alignment vertical="center"/>
    </xf>
    <xf numFmtId="0" fontId="9" fillId="0" borderId="97" xfId="0" applyFont="1" applyBorder="1">
      <alignment vertical="center"/>
    </xf>
    <xf numFmtId="177" fontId="5" fillId="0" borderId="36" xfId="0" applyNumberFormat="1" applyFont="1" applyBorder="1">
      <alignment vertical="center"/>
    </xf>
    <xf numFmtId="0" fontId="0" fillId="0" borderId="41" xfId="0" applyBorder="1">
      <alignment vertical="center"/>
    </xf>
    <xf numFmtId="0" fontId="9" fillId="0" borderId="97" xfId="0" applyFont="1" applyBorder="1" applyAlignment="1">
      <alignment horizontal="right" vertical="center"/>
    </xf>
    <xf numFmtId="0" fontId="9" fillId="0" borderId="95" xfId="0" applyFont="1" applyBorder="1" applyAlignment="1">
      <alignment vertical="center" wrapText="1"/>
    </xf>
    <xf numFmtId="0" fontId="9" fillId="0" borderId="99" xfId="0" applyFont="1" applyBorder="1" applyAlignment="1">
      <alignment vertical="center" wrapText="1"/>
    </xf>
    <xf numFmtId="0" fontId="9" fillId="0" borderId="96" xfId="0" applyFont="1" applyBorder="1" applyAlignment="1">
      <alignment horizontal="center" vertical="center"/>
    </xf>
    <xf numFmtId="0" fontId="11" fillId="0" borderId="46" xfId="0" applyFont="1" applyBorder="1" applyAlignment="1">
      <alignment horizontal="right" vertical="center"/>
    </xf>
    <xf numFmtId="0" fontId="20" fillId="0" borderId="13" xfId="0" applyFont="1" applyBorder="1" applyAlignment="1">
      <alignment horizontal="center" vertical="center" wrapText="1"/>
    </xf>
    <xf numFmtId="0" fontId="9" fillId="0" borderId="39" xfId="0" applyFont="1" applyBorder="1" applyAlignment="1">
      <alignment horizontal="center" vertical="center" wrapText="1"/>
    </xf>
    <xf numFmtId="177" fontId="9" fillId="0" borderId="39" xfId="0" applyNumberFormat="1" applyFont="1" applyBorder="1" applyAlignment="1">
      <alignment horizontal="center" vertical="center" wrapText="1"/>
    </xf>
    <xf numFmtId="177" fontId="9" fillId="0" borderId="47" xfId="0" applyNumberFormat="1" applyFont="1" applyBorder="1" applyAlignment="1">
      <alignment horizontal="left" vertical="center"/>
    </xf>
    <xf numFmtId="0" fontId="9" fillId="0" borderId="28" xfId="0" applyFont="1" applyBorder="1" applyAlignment="1">
      <alignment horizontal="right" vertical="center"/>
    </xf>
    <xf numFmtId="0" fontId="9" fillId="0" borderId="28" xfId="0" applyFont="1" applyBorder="1">
      <alignment vertical="center"/>
    </xf>
    <xf numFmtId="0" fontId="9" fillId="0" borderId="64" xfId="0" applyFont="1" applyBorder="1">
      <alignment vertical="center"/>
    </xf>
    <xf numFmtId="0" fontId="10" fillId="0" borderId="68" xfId="0" quotePrefix="1" applyFont="1" applyBorder="1" applyAlignment="1">
      <alignment horizontal="center" vertical="center"/>
    </xf>
    <xf numFmtId="0" fontId="9" fillId="0" borderId="0" xfId="0" applyFont="1" applyAlignment="1">
      <alignment horizontal="right" vertical="center"/>
    </xf>
    <xf numFmtId="0" fontId="11" fillId="0" borderId="72" xfId="0" applyFont="1" applyBorder="1" applyAlignment="1">
      <alignment vertical="center" wrapText="1"/>
    </xf>
    <xf numFmtId="0" fontId="14" fillId="0" borderId="60" xfId="0" applyFont="1" applyBorder="1">
      <alignment vertical="center"/>
    </xf>
    <xf numFmtId="0" fontId="14" fillId="0" borderId="64" xfId="0" applyFont="1" applyBorder="1">
      <alignment vertical="center"/>
    </xf>
    <xf numFmtId="0" fontId="14" fillId="0" borderId="75" xfId="0" applyFont="1" applyBorder="1">
      <alignment vertical="center"/>
    </xf>
    <xf numFmtId="0" fontId="6" fillId="0" borderId="83" xfId="0" applyFont="1" applyBorder="1" applyAlignment="1">
      <alignment horizontal="left" vertical="center" wrapText="1"/>
    </xf>
    <xf numFmtId="0" fontId="6" fillId="0" borderId="2" xfId="0" applyFont="1" applyBorder="1" applyAlignment="1">
      <alignment horizontal="left" vertical="center" wrapText="1"/>
    </xf>
    <xf numFmtId="0" fontId="11" fillId="0" borderId="39" xfId="0" applyFont="1" applyBorder="1" applyAlignment="1">
      <alignment vertical="center" wrapText="1"/>
    </xf>
    <xf numFmtId="0" fontId="11" fillId="0" borderId="36" xfId="0" applyFont="1" applyBorder="1" applyAlignment="1">
      <alignment vertical="center" wrapText="1"/>
    </xf>
    <xf numFmtId="176" fontId="11" fillId="0" borderId="46" xfId="1" applyNumberFormat="1" applyFont="1" applyFill="1" applyBorder="1" applyAlignment="1">
      <alignment vertical="center"/>
    </xf>
    <xf numFmtId="0" fontId="11" fillId="0" borderId="47" xfId="0" applyFont="1" applyBorder="1" applyAlignment="1">
      <alignment horizontal="left" vertical="center"/>
    </xf>
    <xf numFmtId="0" fontId="6" fillId="0" borderId="6" xfId="0" applyFont="1" applyBorder="1" applyAlignment="1">
      <alignment horizontal="left" vertical="center" wrapText="1"/>
    </xf>
    <xf numFmtId="0" fontId="9" fillId="0" borderId="20" xfId="0" applyFont="1" applyBorder="1" applyAlignment="1">
      <alignment horizontal="left" vertical="center" wrapText="1"/>
    </xf>
    <xf numFmtId="49" fontId="9" fillId="0" borderId="63" xfId="0" applyNumberFormat="1" applyFont="1" applyBorder="1" applyAlignment="1">
      <alignment horizontal="center" vertical="center"/>
    </xf>
    <xf numFmtId="49" fontId="9" fillId="0" borderId="68" xfId="0" applyNumberFormat="1" applyFont="1" applyBorder="1" applyAlignment="1">
      <alignment horizontal="center" vertical="center"/>
    </xf>
    <xf numFmtId="0" fontId="9" fillId="0" borderId="9" xfId="0" applyFont="1" applyBorder="1" applyAlignment="1">
      <alignment horizontal="left" vertical="center" wrapText="1"/>
    </xf>
    <xf numFmtId="0" fontId="9" fillId="0" borderId="60" xfId="0" applyFont="1" applyBorder="1" applyAlignment="1">
      <alignment horizontal="left" vertical="center" wrapText="1"/>
    </xf>
    <xf numFmtId="49" fontId="9" fillId="0" borderId="29" xfId="0" applyNumberFormat="1" applyFont="1" applyBorder="1" applyAlignment="1">
      <alignment horizontal="left" vertical="center"/>
    </xf>
    <xf numFmtId="49" fontId="9" fillId="0" borderId="63" xfId="0" applyNumberFormat="1" applyFont="1" applyBorder="1" applyAlignment="1">
      <alignment horizontal="left" vertical="center"/>
    </xf>
    <xf numFmtId="0" fontId="9" fillId="0" borderId="7" xfId="0" applyFont="1" applyBorder="1" applyAlignment="1">
      <alignment horizontal="left" vertical="center" wrapText="1"/>
    </xf>
    <xf numFmtId="0" fontId="9" fillId="0" borderId="24" xfId="0" applyFont="1" applyBorder="1" applyAlignment="1">
      <alignment horizontal="left" vertical="center" wrapText="1"/>
    </xf>
    <xf numFmtId="0" fontId="9" fillId="0" borderId="20" xfId="0" applyFont="1" applyBorder="1" applyAlignment="1">
      <alignment horizontal="left" vertical="center"/>
    </xf>
    <xf numFmtId="0" fontId="2" fillId="0" borderId="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20" xfId="0" applyFont="1" applyBorder="1">
      <alignment vertical="center"/>
    </xf>
    <xf numFmtId="0" fontId="9" fillId="0" borderId="16" xfId="0" applyFont="1" applyBorder="1">
      <alignment vertical="center"/>
    </xf>
    <xf numFmtId="0" fontId="9" fillId="0" borderId="7" xfId="0" applyFont="1" applyBorder="1" applyAlignment="1">
      <alignment vertical="center" wrapText="1"/>
    </xf>
    <xf numFmtId="0" fontId="10" fillId="0" borderId="9" xfId="0" applyFont="1" applyBorder="1" applyAlignment="1">
      <alignment vertical="center" wrapText="1"/>
    </xf>
    <xf numFmtId="0" fontId="10" fillId="0" borderId="11" xfId="0" applyFont="1" applyBorder="1" applyAlignment="1">
      <alignmen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2" xfId="0" applyFont="1" applyBorder="1" applyAlignment="1">
      <alignment vertical="center" wrapText="1"/>
    </xf>
    <xf numFmtId="0" fontId="9" fillId="0" borderId="11" xfId="0" applyFont="1" applyBorder="1" applyAlignment="1">
      <alignment horizontal="left" vertical="center" wrapText="1"/>
    </xf>
    <xf numFmtId="0" fontId="2" fillId="0" borderId="73" xfId="0" applyFont="1" applyBorder="1" applyAlignment="1">
      <alignment horizontal="center" vertical="center" wrapText="1"/>
    </xf>
    <xf numFmtId="0" fontId="9" fillId="0" borderId="18" xfId="0" applyFont="1" applyBorder="1" applyAlignment="1">
      <alignment horizontal="left" vertical="center"/>
    </xf>
    <xf numFmtId="0" fontId="9" fillId="0" borderId="16" xfId="0" applyFont="1" applyBorder="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9" fillId="0" borderId="3" xfId="0" applyFont="1" applyBorder="1" applyAlignment="1">
      <alignment horizontal="left" vertical="center" wrapText="1"/>
    </xf>
    <xf numFmtId="0" fontId="6" fillId="0" borderId="73" xfId="0" applyFont="1" applyBorder="1" applyAlignment="1">
      <alignment vertical="center" wrapText="1"/>
    </xf>
    <xf numFmtId="0" fontId="6" fillId="0" borderId="74" xfId="0" applyFont="1" applyBorder="1" applyAlignment="1">
      <alignment vertical="center" wrapText="1"/>
    </xf>
    <xf numFmtId="0" fontId="6" fillId="0" borderId="76" xfId="0" applyFont="1" applyBorder="1" applyAlignment="1">
      <alignment vertical="center" wrapText="1"/>
    </xf>
    <xf numFmtId="0" fontId="6" fillId="0" borderId="73" xfId="0" applyFont="1" applyBorder="1">
      <alignment vertical="center"/>
    </xf>
    <xf numFmtId="0" fontId="6" fillId="0" borderId="74" xfId="0" applyFont="1" applyBorder="1">
      <alignment vertical="center"/>
    </xf>
    <xf numFmtId="0" fontId="6" fillId="0" borderId="76" xfId="0" applyFont="1" applyBorder="1">
      <alignment vertical="center"/>
    </xf>
    <xf numFmtId="49" fontId="9" fillId="0" borderId="29"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9" fillId="0" borderId="7" xfId="0" applyFont="1" applyBorder="1" applyAlignment="1">
      <alignment horizontal="left" vertical="center"/>
    </xf>
    <xf numFmtId="0" fontId="9" fillId="0" borderId="11" xfId="0" applyFont="1" applyBorder="1" applyAlignment="1">
      <alignment horizontal="left" vertical="center"/>
    </xf>
    <xf numFmtId="0" fontId="5" fillId="0" borderId="74"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3" xfId="0" applyFont="1" applyBorder="1" applyAlignment="1">
      <alignment horizontal="center" vertical="center" wrapText="1"/>
    </xf>
    <xf numFmtId="0" fontId="5"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0" xfId="0" applyFont="1" applyBorder="1" applyAlignment="1">
      <alignment horizontal="center" vertical="center" wrapText="1"/>
    </xf>
    <xf numFmtId="0" fontId="9" fillId="0" borderId="60" xfId="0" applyFont="1" applyBorder="1" applyAlignment="1">
      <alignment horizontal="left" vertical="center"/>
    </xf>
    <xf numFmtId="0" fontId="9" fillId="0" borderId="7" xfId="0" applyFont="1" applyBorder="1">
      <alignment vertical="center"/>
    </xf>
    <xf numFmtId="0" fontId="9" fillId="0" borderId="9" xfId="0" applyFont="1" applyBorder="1">
      <alignment vertical="center"/>
    </xf>
    <xf numFmtId="0" fontId="9" fillId="0" borderId="11" xfId="0" applyFont="1" applyBorder="1">
      <alignment vertical="center"/>
    </xf>
    <xf numFmtId="0" fontId="9" fillId="0" borderId="9" xfId="0" applyFont="1" applyBorder="1" applyAlignment="1">
      <alignment horizontal="left" vertical="center"/>
    </xf>
    <xf numFmtId="0" fontId="9" fillId="0" borderId="25" xfId="0" applyFont="1" applyBorder="1">
      <alignment vertical="center"/>
    </xf>
    <xf numFmtId="0" fontId="9" fillId="0" borderId="17" xfId="0" applyFont="1" applyBorder="1">
      <alignment vertical="center"/>
    </xf>
    <xf numFmtId="0" fontId="9" fillId="0" borderId="2" xfId="0" applyFont="1" applyBorder="1" applyAlignment="1">
      <alignment horizontal="left" vertical="center" wrapText="1"/>
    </xf>
    <xf numFmtId="0" fontId="10" fillId="0" borderId="2" xfId="0" applyFont="1" applyBorder="1" applyAlignment="1">
      <alignment vertical="center" wrapText="1"/>
    </xf>
    <xf numFmtId="0" fontId="9" fillId="0" borderId="11" xfId="0" applyFont="1" applyBorder="1" applyAlignment="1">
      <alignment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78" xfId="0" applyFont="1" applyBorder="1" applyAlignment="1">
      <alignment horizontal="center"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0" fontId="2" fillId="0" borderId="16" xfId="0" applyFont="1" applyBorder="1" applyAlignment="1">
      <alignment horizontal="center" vertical="center"/>
    </xf>
    <xf numFmtId="0" fontId="10" fillId="0" borderId="60" xfId="0" applyFont="1" applyBorder="1" applyAlignment="1">
      <alignment vertical="center" wrapText="1"/>
    </xf>
    <xf numFmtId="0" fontId="2" fillId="0" borderId="79" xfId="0" applyFont="1" applyBorder="1">
      <alignment vertical="center"/>
    </xf>
    <xf numFmtId="0" fontId="2" fillId="0" borderId="74" xfId="0" applyFont="1" applyBorder="1">
      <alignment vertical="center"/>
    </xf>
    <xf numFmtId="0" fontId="2" fillId="0" borderId="76" xfId="0" applyFont="1" applyBorder="1">
      <alignment vertical="center"/>
    </xf>
    <xf numFmtId="0" fontId="2" fillId="0" borderId="20" xfId="0" applyFont="1" applyBorder="1">
      <alignment vertical="center"/>
    </xf>
    <xf numFmtId="0" fontId="2" fillId="0" borderId="16" xfId="0" applyFont="1" applyBorder="1">
      <alignment vertical="center"/>
    </xf>
    <xf numFmtId="0" fontId="2" fillId="0" borderId="0" xfId="0" applyFont="1" applyAlignment="1">
      <alignment vertical="top" wrapText="1"/>
    </xf>
    <xf numFmtId="0" fontId="2" fillId="0" borderId="78" xfId="0" applyFont="1" applyBorder="1" applyAlignment="1">
      <alignment horizontal="left" vertical="center"/>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0" borderId="62"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49" fontId="2" fillId="0" borderId="2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2" fillId="0" borderId="25" xfId="0" applyFont="1" applyBorder="1">
      <alignment vertical="center"/>
    </xf>
    <xf numFmtId="0" fontId="2" fillId="0" borderId="17" xfId="0" applyFont="1" applyBorder="1">
      <alignment vertical="center"/>
    </xf>
    <xf numFmtId="0" fontId="9" fillId="0" borderId="18" xfId="0" applyFont="1" applyBorder="1">
      <alignment vertical="center"/>
    </xf>
    <xf numFmtId="0" fontId="10" fillId="0" borderId="2" xfId="0" applyFont="1" applyBorder="1" applyAlignment="1">
      <alignment horizontal="left" vertical="center" wrapText="1"/>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41" xfId="0" applyFont="1" applyBorder="1" applyAlignment="1">
      <alignment horizontal="left" vertical="center" wrapText="1"/>
    </xf>
    <xf numFmtId="0" fontId="9" fillId="0" borderId="61" xfId="0" applyFont="1" applyBorder="1" applyAlignment="1">
      <alignment horizontal="left" vertical="center" wrapText="1"/>
    </xf>
    <xf numFmtId="0" fontId="9" fillId="0" borderId="57" xfId="0" applyFont="1" applyBorder="1" applyAlignment="1">
      <alignment horizontal="left" vertical="center" wrapText="1"/>
    </xf>
    <xf numFmtId="0" fontId="9" fillId="0" borderId="54" xfId="0" applyFont="1" applyBorder="1" applyAlignment="1">
      <alignment horizontal="left" vertical="center" wrapText="1"/>
    </xf>
    <xf numFmtId="0" fontId="9" fillId="0" borderId="19" xfId="0" applyFont="1" applyBorder="1">
      <alignment vertical="center"/>
    </xf>
    <xf numFmtId="0" fontId="9" fillId="0" borderId="61" xfId="0" applyFont="1" applyBorder="1" applyAlignment="1">
      <alignment horizontal="left" vertical="center"/>
    </xf>
    <xf numFmtId="0" fontId="9" fillId="0" borderId="57" xfId="0" applyFont="1" applyBorder="1" applyAlignment="1">
      <alignment horizontal="left" vertical="center"/>
    </xf>
    <xf numFmtId="0" fontId="9" fillId="0" borderId="54" xfId="0" applyFont="1" applyBorder="1" applyAlignment="1">
      <alignment horizontal="left" vertical="center"/>
    </xf>
    <xf numFmtId="0" fontId="9" fillId="0" borderId="35" xfId="0" applyFont="1" applyBorder="1">
      <alignment vertical="center"/>
    </xf>
    <xf numFmtId="0" fontId="9" fillId="0" borderId="36" xfId="0" applyFont="1" applyBorder="1">
      <alignment vertical="center"/>
    </xf>
    <xf numFmtId="0" fontId="9" fillId="0" borderId="41" xfId="0" applyFont="1" applyBorder="1">
      <alignment vertical="center"/>
    </xf>
    <xf numFmtId="0" fontId="9" fillId="0" borderId="42"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41" xfId="0" applyFont="1" applyBorder="1" applyAlignment="1">
      <alignment horizontal="left" vertical="center"/>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41" xfId="0" applyFont="1" applyBorder="1" applyAlignment="1">
      <alignment vertical="center" wrapText="1"/>
    </xf>
    <xf numFmtId="0" fontId="13" fillId="0" borderId="35" xfId="0" applyFont="1" applyBorder="1" applyAlignment="1">
      <alignment horizontal="right" vertical="center"/>
    </xf>
    <xf numFmtId="177" fontId="9" fillId="0" borderId="36" xfId="0" applyNumberFormat="1" applyFont="1" applyBorder="1">
      <alignment vertical="center"/>
    </xf>
    <xf numFmtId="0" fontId="9" fillId="0" borderId="36" xfId="0" applyFont="1" applyBorder="1" applyAlignment="1">
      <alignment horizontal="center" vertical="center"/>
    </xf>
    <xf numFmtId="177" fontId="9" fillId="2" borderId="91" xfId="0" applyNumberFormat="1" applyFont="1" applyFill="1" applyBorder="1" applyAlignment="1">
      <alignment horizontal="center" vertical="center"/>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6" xfId="0" applyFont="1" applyBorder="1" applyAlignment="1">
      <alignment horizontal="left" vertical="center" wrapText="1"/>
    </xf>
    <xf numFmtId="0" fontId="2" fillId="0" borderId="19" xfId="0" applyFont="1" applyBorder="1">
      <alignment vertical="center"/>
    </xf>
    <xf numFmtId="0" fontId="2" fillId="0" borderId="18" xfId="0" applyFont="1" applyBorder="1">
      <alignment vertical="center"/>
    </xf>
    <xf numFmtId="0" fontId="9" fillId="0" borderId="42" xfId="0" applyFont="1" applyBorder="1">
      <alignment vertical="center"/>
    </xf>
    <xf numFmtId="0" fontId="9" fillId="0" borderId="39" xfId="0" applyFont="1" applyBorder="1">
      <alignment vertical="center"/>
    </xf>
    <xf numFmtId="0" fontId="9" fillId="0" borderId="40" xfId="0" applyFont="1" applyBorder="1">
      <alignment vertical="center"/>
    </xf>
    <xf numFmtId="0" fontId="9" fillId="0" borderId="61" xfId="0" applyFont="1" applyBorder="1">
      <alignment vertical="center"/>
    </xf>
    <xf numFmtId="0" fontId="9" fillId="0" borderId="57" xfId="0" applyFont="1" applyBorder="1">
      <alignment vertical="center"/>
    </xf>
    <xf numFmtId="0" fontId="9" fillId="0" borderId="54" xfId="0" applyFont="1" applyBorder="1">
      <alignment vertical="center"/>
    </xf>
    <xf numFmtId="0" fontId="9" fillId="0" borderId="42"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6" xfId="0" applyFont="1" applyBorder="1" applyAlignment="1">
      <alignment vertical="center" wrapText="1"/>
    </xf>
    <xf numFmtId="0" fontId="9" fillId="0" borderId="47" xfId="0" applyFont="1" applyBorder="1" applyAlignment="1">
      <alignment vertical="center" wrapText="1"/>
    </xf>
    <xf numFmtId="0" fontId="9" fillId="0" borderId="26" xfId="0" applyFont="1" applyBorder="1" applyAlignment="1">
      <alignment vertical="center" wrapText="1"/>
    </xf>
    <xf numFmtId="0" fontId="9" fillId="0" borderId="0" xfId="0" applyFont="1" applyAlignment="1">
      <alignment vertical="center" wrapText="1"/>
    </xf>
    <xf numFmtId="0" fontId="9" fillId="0" borderId="57" xfId="0" applyFont="1" applyBorder="1" applyAlignment="1">
      <alignment horizontal="right" vertical="center"/>
    </xf>
    <xf numFmtId="0" fontId="9" fillId="0" borderId="39" xfId="0" applyFont="1" applyBorder="1" applyAlignment="1">
      <alignment horizontal="right" vertical="center" wrapText="1"/>
    </xf>
    <xf numFmtId="0" fontId="9" fillId="0" borderId="36" xfId="0" applyFont="1" applyBorder="1" applyAlignment="1">
      <alignment horizontal="right" vertical="center" wrapText="1"/>
    </xf>
    <xf numFmtId="0" fontId="9" fillId="0" borderId="42" xfId="0" applyFont="1" applyBorder="1" applyAlignment="1">
      <alignment horizontal="right" vertical="center"/>
    </xf>
    <xf numFmtId="0" fontId="9" fillId="0" borderId="39" xfId="0" applyFont="1" applyBorder="1" applyAlignment="1">
      <alignment horizontal="right" vertical="center"/>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41" xfId="0" applyFont="1" applyBorder="1" applyAlignment="1">
      <alignment vertical="center" wrapText="1"/>
    </xf>
    <xf numFmtId="177" fontId="9" fillId="0" borderId="42" xfId="0" applyNumberFormat="1" applyFont="1" applyBorder="1" applyAlignment="1">
      <alignment horizontal="center" vertical="center"/>
    </xf>
    <xf numFmtId="177" fontId="9" fillId="0" borderId="39" xfId="0" applyNumberFormat="1" applyFont="1" applyBorder="1" applyAlignment="1">
      <alignment horizontal="center" vertical="center"/>
    </xf>
    <xf numFmtId="177" fontId="9" fillId="0" borderId="35" xfId="0" applyNumberFormat="1" applyFont="1" applyBorder="1" applyAlignment="1">
      <alignment horizontal="center" vertical="center"/>
    </xf>
    <xf numFmtId="177" fontId="9" fillId="0" borderId="36" xfId="0" applyNumberFormat="1" applyFont="1" applyBorder="1" applyAlignment="1">
      <alignment horizontal="center" vertical="center"/>
    </xf>
    <xf numFmtId="177" fontId="9" fillId="2" borderId="86" xfId="0" applyNumberFormat="1" applyFont="1" applyFill="1" applyBorder="1" applyAlignment="1">
      <alignment horizontal="center" vertical="center"/>
    </xf>
    <xf numFmtId="176" fontId="9" fillId="0" borderId="36"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176" fontId="9" fillId="2" borderId="35" xfId="1" applyNumberFormat="1" applyFont="1" applyFill="1" applyBorder="1" applyAlignment="1">
      <alignment horizontal="right" vertical="center"/>
    </xf>
    <xf numFmtId="176" fontId="9" fillId="2" borderId="41" xfId="1" applyNumberFormat="1" applyFont="1" applyFill="1" applyBorder="1" applyAlignment="1">
      <alignment horizontal="right" vertical="center"/>
    </xf>
    <xf numFmtId="176" fontId="9" fillId="2" borderId="46" xfId="1" applyNumberFormat="1" applyFont="1" applyFill="1" applyBorder="1" applyAlignment="1">
      <alignment horizontal="right" vertical="center"/>
    </xf>
    <xf numFmtId="176" fontId="9" fillId="2" borderId="48" xfId="1" applyNumberFormat="1" applyFont="1" applyFill="1" applyBorder="1" applyAlignment="1">
      <alignment horizontal="right" vertical="center"/>
    </xf>
    <xf numFmtId="176" fontId="9" fillId="2" borderId="51" xfId="1" applyNumberFormat="1" applyFont="1" applyFill="1" applyBorder="1" applyAlignment="1">
      <alignment horizontal="right" vertical="center"/>
    </xf>
    <xf numFmtId="176" fontId="9" fillId="2" borderId="53" xfId="1" applyNumberFormat="1" applyFont="1" applyFill="1" applyBorder="1" applyAlignment="1">
      <alignment horizontal="right" vertical="center"/>
    </xf>
    <xf numFmtId="0" fontId="15" fillId="0" borderId="35" xfId="0" applyFont="1" applyBorder="1">
      <alignment vertical="center"/>
    </xf>
    <xf numFmtId="0" fontId="15" fillId="0" borderId="36" xfId="0" applyFont="1" applyBorder="1">
      <alignment vertical="center"/>
    </xf>
    <xf numFmtId="0" fontId="15" fillId="0" borderId="41" xfId="0" applyFont="1" applyBorder="1">
      <alignment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9" fillId="0" borderId="47" xfId="0" applyFont="1" applyBorder="1" applyAlignment="1">
      <alignment horizontal="right" vertical="center" wrapText="1"/>
    </xf>
    <xf numFmtId="0" fontId="9" fillId="0" borderId="36" xfId="0" applyFont="1" applyBorder="1" applyAlignment="1">
      <alignment horizontal="center" vertical="center" wrapText="1"/>
    </xf>
    <xf numFmtId="0" fontId="9" fillId="0" borderId="21" xfId="0" applyFont="1" applyBorder="1" applyAlignment="1">
      <alignment vertical="center" wrapText="1"/>
    </xf>
    <xf numFmtId="0" fontId="9" fillId="0" borderId="27" xfId="0" applyFont="1" applyBorder="1" applyAlignment="1">
      <alignment horizontal="left" vertical="center" wrapText="1"/>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26" xfId="0" applyFont="1" applyBorder="1" applyAlignment="1">
      <alignment horizontal="left" vertical="center"/>
    </xf>
    <xf numFmtId="0" fontId="9" fillId="0" borderId="0" xfId="0" applyFont="1" applyAlignment="1">
      <alignment horizontal="left" vertical="center"/>
    </xf>
    <xf numFmtId="0" fontId="9" fillId="0" borderId="21" xfId="0" applyFont="1" applyBorder="1" applyAlignment="1">
      <alignment horizontal="left" vertical="center"/>
    </xf>
    <xf numFmtId="0" fontId="9" fillId="0" borderId="35" xfId="0" applyFont="1" applyBorder="1" applyAlignment="1">
      <alignment horizontal="right" vertical="center" wrapText="1"/>
    </xf>
    <xf numFmtId="0" fontId="9" fillId="0" borderId="96" xfId="0" applyFont="1" applyBorder="1" applyAlignment="1">
      <alignment horizontal="left" vertical="center" wrapText="1"/>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0" fontId="9" fillId="0" borderId="0" xfId="0" applyFont="1" applyAlignment="1">
      <alignment horizontal="right" vertical="center" wrapText="1"/>
    </xf>
    <xf numFmtId="176" fontId="9" fillId="2" borderId="36" xfId="1" applyNumberFormat="1" applyFont="1" applyFill="1" applyBorder="1" applyAlignment="1">
      <alignment horizontal="right" vertical="center"/>
    </xf>
    <xf numFmtId="0" fontId="2" fillId="0" borderId="50" xfId="0" applyFont="1" applyBorder="1" applyAlignment="1">
      <alignment horizontal="center" vertical="center"/>
    </xf>
    <xf numFmtId="0" fontId="2" fillId="0" borderId="56" xfId="0" applyFont="1" applyBorder="1" applyAlignment="1">
      <alignment horizontal="center" vertical="center"/>
    </xf>
    <xf numFmtId="0" fontId="9" fillId="0" borderId="27" xfId="0" applyFont="1" applyBorder="1" applyAlignment="1">
      <alignment horizontal="left" vertical="center"/>
    </xf>
    <xf numFmtId="0" fontId="9" fillId="0" borderId="52" xfId="0" applyFont="1" applyBorder="1" applyAlignment="1">
      <alignment horizontal="center" vertical="center"/>
    </xf>
    <xf numFmtId="176" fontId="9" fillId="2" borderId="26" xfId="1" applyNumberFormat="1" applyFont="1" applyFill="1" applyBorder="1" applyAlignment="1">
      <alignment horizontal="right" vertical="center"/>
    </xf>
    <xf numFmtId="176" fontId="9" fillId="2" borderId="21" xfId="1" applyNumberFormat="1" applyFont="1" applyFill="1" applyBorder="1" applyAlignment="1">
      <alignment horizontal="right" vertical="center"/>
    </xf>
    <xf numFmtId="177" fontId="9" fillId="0" borderId="0" xfId="0" applyNumberFormat="1" applyFont="1" applyAlignment="1">
      <alignment horizontal="left" vertical="center"/>
    </xf>
    <xf numFmtId="177" fontId="9" fillId="0" borderId="21" xfId="0" applyNumberFormat="1" applyFont="1" applyBorder="1" applyAlignment="1">
      <alignment horizontal="left" vertical="center"/>
    </xf>
    <xf numFmtId="0" fontId="9" fillId="0" borderId="4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177" fontId="9" fillId="0" borderId="36" xfId="0" applyNumberFormat="1" applyFont="1" applyBorder="1" applyAlignment="1">
      <alignment horizontal="center" vertical="center" wrapText="1"/>
    </xf>
    <xf numFmtId="177" fontId="9" fillId="0" borderId="96" xfId="0" applyNumberFormat="1" applyFont="1" applyBorder="1" applyAlignment="1">
      <alignment horizontal="center" vertical="center" wrapText="1"/>
    </xf>
    <xf numFmtId="0" fontId="9" fillId="0" borderId="61" xfId="0" applyFont="1" applyBorder="1" applyAlignment="1">
      <alignment horizontal="right" vertical="center" wrapText="1"/>
    </xf>
    <xf numFmtId="0" fontId="9" fillId="0" borderId="57" xfId="0" applyFont="1" applyBorder="1" applyAlignment="1">
      <alignment horizontal="right" vertical="center" wrapText="1"/>
    </xf>
    <xf numFmtId="0" fontId="9" fillId="0" borderId="35" xfId="0" applyFont="1" applyBorder="1" applyAlignment="1">
      <alignment horizontal="center" vertical="center" wrapText="1"/>
    </xf>
    <xf numFmtId="0" fontId="15" fillId="0" borderId="42" xfId="0" applyFont="1" applyBorder="1">
      <alignment vertical="center"/>
    </xf>
    <xf numFmtId="0" fontId="15" fillId="0" borderId="39" xfId="0" applyFont="1" applyBorder="1">
      <alignment vertical="center"/>
    </xf>
    <xf numFmtId="0" fontId="15" fillId="0" borderId="40" xfId="0" applyFont="1" applyBorder="1">
      <alignment vertical="center"/>
    </xf>
    <xf numFmtId="0" fontId="9" fillId="0" borderId="0" xfId="0" applyFont="1" applyAlignment="1">
      <alignment horizontal="center" vertical="center" wrapText="1"/>
    </xf>
    <xf numFmtId="0" fontId="9" fillId="0" borderId="52" xfId="0" applyFont="1" applyBorder="1" applyAlignment="1">
      <alignment horizontal="center" vertical="center" wrapText="1"/>
    </xf>
    <xf numFmtId="0" fontId="9" fillId="0" borderId="42"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93" xfId="0" applyFont="1" applyBorder="1" applyAlignment="1">
      <alignment horizontal="left" vertical="center"/>
    </xf>
    <xf numFmtId="0" fontId="9" fillId="0" borderId="37" xfId="0" applyFont="1" applyBorder="1" applyAlignment="1">
      <alignment horizontal="left" vertical="center"/>
    </xf>
    <xf numFmtId="0" fontId="11" fillId="0" borderId="7" xfId="0" applyFont="1" applyBorder="1" applyAlignment="1">
      <alignment vertical="center" wrapText="1"/>
    </xf>
    <xf numFmtId="0" fontId="11" fillId="0" borderId="11" xfId="0" applyFont="1" applyBorder="1" applyAlignment="1">
      <alignment vertical="center" wrapText="1"/>
    </xf>
    <xf numFmtId="0" fontId="9" fillId="0" borderId="48" xfId="0" applyFont="1" applyBorder="1" applyAlignment="1">
      <alignment horizontal="left" vertical="center"/>
    </xf>
    <xf numFmtId="177" fontId="9" fillId="0" borderId="36" xfId="0" applyNumberFormat="1" applyFont="1" applyBorder="1" applyAlignment="1">
      <alignment horizontal="left" vertical="center"/>
    </xf>
    <xf numFmtId="177" fontId="9" fillId="0" borderId="41" xfId="0" applyNumberFormat="1" applyFont="1" applyBorder="1" applyAlignment="1">
      <alignment horizontal="left" vertical="center"/>
    </xf>
    <xf numFmtId="0" fontId="9" fillId="0" borderId="96" xfId="0" applyFont="1" applyBorder="1" applyAlignment="1">
      <alignment horizontal="lef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9" fillId="0" borderId="2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9" fillId="0" borderId="36" xfId="0" applyFont="1" applyBorder="1" applyAlignment="1">
      <alignment horizontal="right" vertical="center"/>
    </xf>
    <xf numFmtId="0" fontId="9" fillId="0" borderId="91" xfId="0" applyFont="1" applyBorder="1" applyAlignment="1">
      <alignment horizontal="center" vertical="center"/>
    </xf>
    <xf numFmtId="0" fontId="9" fillId="0" borderId="48" xfId="0" applyFont="1" applyBorder="1" applyAlignment="1">
      <alignment vertical="center" wrapText="1"/>
    </xf>
    <xf numFmtId="0" fontId="9" fillId="0" borderId="51" xfId="0" applyFont="1" applyBorder="1" applyAlignment="1">
      <alignment vertical="center" wrapText="1"/>
    </xf>
    <xf numFmtId="0" fontId="9" fillId="0" borderId="53" xfId="0" applyFont="1" applyBorder="1" applyAlignment="1">
      <alignment vertical="center" wrapText="1"/>
    </xf>
    <xf numFmtId="49" fontId="9" fillId="0" borderId="15" xfId="0" applyNumberFormat="1" applyFont="1" applyBorder="1" applyAlignment="1">
      <alignment horizontal="center" vertical="center"/>
    </xf>
    <xf numFmtId="49" fontId="9" fillId="0" borderId="14" xfId="0" applyNumberFormat="1" applyFont="1" applyBorder="1" applyAlignment="1">
      <alignment horizontal="center" vertical="center"/>
    </xf>
    <xf numFmtId="177" fontId="9" fillId="0" borderId="97" xfId="0" applyNumberFormat="1" applyFont="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right" vertical="center"/>
    </xf>
    <xf numFmtId="0" fontId="13" fillId="0" borderId="36" xfId="0" applyFont="1" applyBorder="1">
      <alignment vertical="center"/>
    </xf>
    <xf numFmtId="0" fontId="9" fillId="0" borderId="96" xfId="0" applyFont="1" applyBorder="1">
      <alignment vertical="center"/>
    </xf>
    <xf numFmtId="0" fontId="13" fillId="0" borderId="96" xfId="0" applyFont="1" applyBorder="1">
      <alignment vertical="center"/>
    </xf>
    <xf numFmtId="176" fontId="11" fillId="0" borderId="0" xfId="1" applyNumberFormat="1" applyFont="1" applyFill="1" applyBorder="1" applyAlignment="1">
      <alignment horizontal="center" vertical="center" wrapText="1"/>
    </xf>
    <xf numFmtId="176" fontId="11" fillId="0" borderId="0" xfId="1" quotePrefix="1"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37" xfId="0" applyFont="1" applyBorder="1" applyAlignment="1">
      <alignment horizontal="center" vertical="center"/>
    </xf>
    <xf numFmtId="0" fontId="0" fillId="0" borderId="36" xfId="0" applyBorder="1">
      <alignment vertical="center"/>
    </xf>
    <xf numFmtId="0" fontId="9" fillId="0" borderId="83" xfId="0" applyFont="1" applyBorder="1" applyAlignment="1">
      <alignment horizontal="left"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0" fontId="9" fillId="0" borderId="82" xfId="0" applyFont="1" applyBorder="1" applyAlignment="1">
      <alignment horizontal="left" vertical="center" wrapText="1"/>
    </xf>
    <xf numFmtId="0" fontId="5" fillId="0" borderId="76" xfId="0" applyFont="1" applyBorder="1" applyAlignment="1">
      <alignment horizontal="center" vertical="center" wrapText="1"/>
    </xf>
    <xf numFmtId="177" fontId="9" fillId="0" borderId="52" xfId="0" applyNumberFormat="1" applyFont="1" applyBorder="1">
      <alignment vertical="center"/>
    </xf>
    <xf numFmtId="0" fontId="9" fillId="0" borderId="52" xfId="0" applyFont="1" applyBorder="1">
      <alignment vertical="center"/>
    </xf>
    <xf numFmtId="0" fontId="9" fillId="0" borderId="37" xfId="0" applyFont="1" applyBorder="1" applyAlignment="1">
      <alignment horizontal="center" vertical="center" wrapText="1"/>
    </xf>
    <xf numFmtId="0" fontId="9" fillId="0" borderId="37" xfId="0" applyFont="1" applyBorder="1" applyAlignment="1">
      <alignment vertical="center" wrapText="1"/>
    </xf>
    <xf numFmtId="177" fontId="9" fillId="0" borderId="97" xfId="0" applyNumberFormat="1" applyFont="1" applyBorder="1">
      <alignment vertical="center"/>
    </xf>
    <xf numFmtId="177" fontId="13" fillId="0" borderId="97" xfId="0" applyNumberFormat="1" applyFont="1" applyBorder="1">
      <alignment vertical="center"/>
    </xf>
    <xf numFmtId="0" fontId="11" fillId="0" borderId="9" xfId="0" applyFont="1" applyBorder="1" applyAlignment="1">
      <alignment vertical="center" wrapText="1"/>
    </xf>
    <xf numFmtId="0" fontId="11" fillId="0" borderId="60" xfId="0" applyFont="1" applyBorder="1" applyAlignment="1">
      <alignment vertical="center" wrapText="1"/>
    </xf>
    <xf numFmtId="0" fontId="10" fillId="0" borderId="29" xfId="0" quotePrefix="1" applyFont="1" applyBorder="1" applyAlignment="1">
      <alignment horizontal="center" vertical="center"/>
    </xf>
    <xf numFmtId="0" fontId="10" fillId="0" borderId="63" xfId="0" quotePrefix="1" applyFont="1" applyBorder="1" applyAlignment="1">
      <alignment horizontal="center" vertical="center"/>
    </xf>
    <xf numFmtId="0" fontId="10" fillId="0" borderId="68" xfId="0" quotePrefix="1" applyFont="1" applyBorder="1" applyAlignment="1">
      <alignment horizontal="center" vertical="center"/>
    </xf>
    <xf numFmtId="0" fontId="10" fillId="0" borderId="22" xfId="0" applyFont="1" applyBorder="1" applyAlignment="1">
      <alignment horizontal="center" vertical="center"/>
    </xf>
    <xf numFmtId="0" fontId="10" fillId="0" borderId="63" xfId="0" applyFont="1" applyBorder="1" applyAlignment="1">
      <alignment horizontal="center" vertical="center"/>
    </xf>
    <xf numFmtId="0" fontId="9" fillId="0" borderId="26" xfId="0" applyFont="1" applyBorder="1" applyAlignment="1">
      <alignment horizontal="right" vertical="center" wrapText="1"/>
    </xf>
    <xf numFmtId="0" fontId="2" fillId="0" borderId="70" xfId="0" applyFont="1" applyBorder="1" applyAlignment="1">
      <alignment vertical="top" wrapText="1"/>
    </xf>
    <xf numFmtId="0" fontId="2" fillId="0" borderId="62" xfId="0" applyFont="1" applyBorder="1" applyAlignment="1">
      <alignment horizontal="center" vertical="center"/>
    </xf>
    <xf numFmtId="0" fontId="9" fillId="0" borderId="39" xfId="0" applyFont="1" applyBorder="1" applyAlignment="1">
      <alignment horizontal="center" vertical="center"/>
    </xf>
    <xf numFmtId="0" fontId="9" fillId="0" borderId="47" xfId="0" applyFont="1" applyBorder="1" applyAlignment="1">
      <alignment horizontal="center" vertical="center"/>
    </xf>
    <xf numFmtId="0" fontId="9" fillId="0" borderId="0" xfId="0" applyFont="1" applyAlignment="1">
      <alignment horizontal="center" vertical="center"/>
    </xf>
    <xf numFmtId="0" fontId="9" fillId="0" borderId="93" xfId="0" applyFont="1" applyBorder="1">
      <alignment vertical="center"/>
    </xf>
    <xf numFmtId="0" fontId="9" fillId="0" borderId="94" xfId="0" applyFont="1" applyBorder="1">
      <alignment vertical="center"/>
    </xf>
    <xf numFmtId="0" fontId="9" fillId="0" borderId="95" xfId="0" applyFont="1" applyBorder="1">
      <alignment vertical="center"/>
    </xf>
    <xf numFmtId="0" fontId="9" fillId="0" borderId="52" xfId="0" applyFont="1" applyBorder="1" applyAlignment="1">
      <alignment horizontal="right" vertical="center"/>
    </xf>
    <xf numFmtId="0" fontId="13" fillId="0" borderId="36" xfId="0" applyFont="1" applyBorder="1" applyAlignment="1">
      <alignment horizontal="right" vertical="center"/>
    </xf>
    <xf numFmtId="0" fontId="9" fillId="0" borderId="51" xfId="0" applyFont="1" applyBorder="1" applyAlignment="1">
      <alignment horizontal="right" vertical="center"/>
    </xf>
    <xf numFmtId="0" fontId="3" fillId="0" borderId="36" xfId="0" applyFont="1" applyBorder="1" applyAlignment="1">
      <alignment horizontal="right" vertical="center"/>
    </xf>
    <xf numFmtId="0" fontId="9" fillId="0" borderId="2" xfId="0" applyFont="1" applyBorder="1" applyAlignment="1">
      <alignment horizontal="left" vertical="center"/>
    </xf>
    <xf numFmtId="0" fontId="9" fillId="0" borderId="47" xfId="0" applyFont="1" applyBorder="1" applyAlignment="1">
      <alignment horizontal="right" vertical="center"/>
    </xf>
    <xf numFmtId="0" fontId="9" fillId="0" borderId="0" xfId="0" applyFont="1" applyAlignment="1">
      <alignment horizontal="right" vertical="center"/>
    </xf>
    <xf numFmtId="177" fontId="9" fillId="0" borderId="47" xfId="0" applyNumberFormat="1" applyFont="1" applyBorder="1">
      <alignment vertical="center"/>
    </xf>
    <xf numFmtId="177" fontId="9" fillId="0" borderId="0" xfId="0" applyNumberFormat="1" applyFont="1">
      <alignment vertical="center"/>
    </xf>
    <xf numFmtId="0" fontId="9" fillId="0" borderId="46" xfId="0" applyFont="1" applyBorder="1" applyAlignment="1">
      <alignment horizontal="right" vertical="center"/>
    </xf>
    <xf numFmtId="0" fontId="9" fillId="0" borderId="26" xfId="0" applyFont="1" applyBorder="1" applyAlignment="1">
      <alignment horizontal="right" vertical="center"/>
    </xf>
    <xf numFmtId="0" fontId="6" fillId="0" borderId="50" xfId="0" applyFont="1" applyBorder="1">
      <alignment vertical="center"/>
    </xf>
    <xf numFmtId="0" fontId="6" fillId="0" borderId="10" xfId="0" applyFont="1" applyBorder="1">
      <alignment vertical="center"/>
    </xf>
    <xf numFmtId="49" fontId="9" fillId="0" borderId="22" xfId="0" applyNumberFormat="1" applyFont="1" applyBorder="1" applyAlignment="1">
      <alignment horizontal="left" vertical="center"/>
    </xf>
    <xf numFmtId="0" fontId="9" fillId="0" borderId="97" xfId="0" applyFont="1" applyBorder="1" applyAlignment="1">
      <alignment horizontal="center" vertical="center"/>
    </xf>
    <xf numFmtId="0" fontId="6" fillId="0" borderId="56" xfId="0" applyFont="1" applyBorder="1">
      <alignment vertical="center"/>
    </xf>
    <xf numFmtId="0" fontId="8" fillId="0" borderId="50" xfId="0" applyFont="1" applyBorder="1">
      <alignment vertical="center"/>
    </xf>
    <xf numFmtId="0" fontId="8" fillId="0" borderId="56" xfId="0" applyFont="1" applyBorder="1">
      <alignment vertical="center"/>
    </xf>
    <xf numFmtId="176" fontId="9" fillId="0" borderId="41" xfId="1" applyNumberFormat="1" applyFont="1" applyFill="1" applyBorder="1" applyAlignment="1">
      <alignment horizontal="center" vertical="center" wrapText="1"/>
    </xf>
    <xf numFmtId="0" fontId="9" fillId="0" borderId="48" xfId="0" applyFont="1" applyBorder="1">
      <alignment vertical="center"/>
    </xf>
    <xf numFmtId="0" fontId="9" fillId="0" borderId="21" xfId="0" applyFont="1" applyBorder="1">
      <alignment vertical="center"/>
    </xf>
    <xf numFmtId="0" fontId="9" fillId="0" borderId="53" xfId="0" applyFont="1" applyBorder="1">
      <alignment vertical="center"/>
    </xf>
    <xf numFmtId="176" fontId="9" fillId="0" borderId="47" xfId="1" applyNumberFormat="1" applyFont="1" applyFill="1" applyBorder="1" applyAlignment="1">
      <alignment horizontal="right" vertical="center"/>
    </xf>
    <xf numFmtId="0" fontId="9" fillId="0" borderId="9" xfId="0" applyFont="1" applyBorder="1" applyAlignment="1">
      <alignment vertical="center" wrapText="1"/>
    </xf>
    <xf numFmtId="0" fontId="10" fillId="0" borderId="9" xfId="0" applyFont="1" applyBorder="1" applyAlignment="1">
      <alignment horizontal="left" vertical="center" wrapText="1"/>
    </xf>
    <xf numFmtId="0" fontId="9" fillId="0" borderId="57" xfId="0" applyFont="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49" fontId="9" fillId="0" borderId="29"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5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8" xfId="0" applyFont="1" applyBorder="1" applyAlignment="1">
      <alignment horizontal="center" vertic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77" xfId="0" applyFont="1" applyBorder="1" applyAlignment="1">
      <alignment horizontal="center" vertical="center"/>
    </xf>
    <xf numFmtId="0" fontId="12" fillId="0" borderId="70" xfId="0" applyFont="1" applyBorder="1" applyAlignment="1">
      <alignment horizontal="center" vertical="center"/>
    </xf>
    <xf numFmtId="0" fontId="12" fillId="0" borderId="84" xfId="0" applyFont="1" applyBorder="1" applyAlignment="1">
      <alignment horizontal="center" vertical="center"/>
    </xf>
    <xf numFmtId="10" fontId="9" fillId="2" borderId="26" xfId="1" applyNumberFormat="1" applyFont="1" applyFill="1" applyBorder="1" applyAlignment="1">
      <alignment horizontal="right" vertical="center"/>
    </xf>
    <xf numFmtId="10" fontId="9" fillId="2" borderId="21" xfId="1" applyNumberFormat="1" applyFont="1" applyFill="1" applyBorder="1" applyAlignment="1">
      <alignment horizontal="right" vertical="center"/>
    </xf>
    <xf numFmtId="10" fontId="9" fillId="2" borderId="51" xfId="1" applyNumberFormat="1" applyFont="1" applyFill="1" applyBorder="1" applyAlignment="1">
      <alignment horizontal="right" vertical="center"/>
    </xf>
    <xf numFmtId="10" fontId="9" fillId="2" borderId="53" xfId="1" applyNumberFormat="1" applyFont="1" applyFill="1" applyBorder="1" applyAlignment="1">
      <alignment horizontal="right" vertical="center"/>
    </xf>
    <xf numFmtId="177" fontId="3" fillId="0" borderId="28" xfId="0" applyNumberFormat="1" applyFont="1" applyBorder="1" applyAlignment="1">
      <alignment horizontal="center" vertical="center"/>
    </xf>
    <xf numFmtId="177" fontId="3" fillId="0" borderId="64" xfId="0" applyNumberFormat="1" applyFont="1" applyBorder="1" applyAlignment="1">
      <alignment horizontal="center" vertical="center"/>
    </xf>
    <xf numFmtId="0" fontId="2" fillId="0" borderId="50" xfId="0" applyFont="1" applyBorder="1">
      <alignment vertical="center"/>
    </xf>
    <xf numFmtId="0" fontId="2" fillId="0" borderId="56" xfId="0" applyFont="1" applyBorder="1">
      <alignment vertical="center"/>
    </xf>
    <xf numFmtId="0" fontId="3" fillId="0" borderId="25" xfId="0" applyFont="1" applyBorder="1" applyAlignment="1">
      <alignment horizontal="right" vertical="center"/>
    </xf>
    <xf numFmtId="177" fontId="3" fillId="0" borderId="19"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2" fillId="0" borderId="49" xfId="0" applyFont="1" applyBorder="1" applyAlignment="1">
      <alignment horizontal="center" vertical="center" wrapText="1"/>
    </xf>
    <xf numFmtId="0" fontId="9" fillId="0" borderId="96" xfId="0" applyFont="1" applyBorder="1" applyAlignment="1">
      <alignment horizontal="right" vertical="center" wrapText="1"/>
    </xf>
    <xf numFmtId="0" fontId="2" fillId="0" borderId="32" xfId="0" applyFont="1" applyBorder="1" applyAlignment="1">
      <alignment horizontal="center" vertical="center"/>
    </xf>
    <xf numFmtId="0" fontId="2" fillId="0" borderId="29" xfId="0" quotePrefix="1" applyFont="1" applyBorder="1" applyAlignment="1">
      <alignment horizontal="center" vertical="center" wrapText="1"/>
    </xf>
    <xf numFmtId="0" fontId="2" fillId="0" borderId="22" xfId="0" applyFont="1" applyBorder="1" applyAlignment="1">
      <alignment horizontal="center" vertical="center" wrapText="1"/>
    </xf>
    <xf numFmtId="0" fontId="10" fillId="0" borderId="7" xfId="0" applyFont="1" applyBorder="1" applyAlignment="1">
      <alignment vertical="center" wrapText="1"/>
    </xf>
    <xf numFmtId="0" fontId="11" fillId="0" borderId="42"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41" xfId="0" applyFont="1" applyBorder="1" applyAlignment="1">
      <alignment horizontal="left" vertical="center" wrapText="1"/>
    </xf>
    <xf numFmtId="49" fontId="9" fillId="0" borderId="63" xfId="0" applyNumberFormat="1" applyFont="1" applyBorder="1">
      <alignment vertical="center"/>
    </xf>
    <xf numFmtId="49" fontId="9" fillId="0" borderId="22" xfId="0" applyNumberFormat="1" applyFont="1" applyBorder="1">
      <alignment vertical="center"/>
    </xf>
    <xf numFmtId="0" fontId="9" fillId="0" borderId="91" xfId="0" applyFont="1" applyBorder="1" applyAlignment="1">
      <alignment horizontal="right" vertical="center"/>
    </xf>
    <xf numFmtId="0" fontId="13" fillId="0" borderId="91" xfId="0" applyFont="1" applyBorder="1" applyAlignment="1">
      <alignment horizontal="right" vertical="center"/>
    </xf>
    <xf numFmtId="176" fontId="9" fillId="0" borderId="48" xfId="1" applyNumberFormat="1" applyFont="1" applyFill="1" applyBorder="1" applyAlignment="1">
      <alignment horizontal="center" vertical="center" wrapText="1"/>
    </xf>
    <xf numFmtId="176" fontId="9" fillId="0" borderId="21" xfId="1" applyNumberFormat="1" applyFont="1" applyFill="1" applyBorder="1" applyAlignment="1">
      <alignment horizontal="center" vertical="center" wrapText="1"/>
    </xf>
    <xf numFmtId="176" fontId="9" fillId="0" borderId="53" xfId="1" applyNumberFormat="1" applyFont="1" applyFill="1" applyBorder="1" applyAlignment="1">
      <alignment horizontal="center" vertical="center" wrapText="1"/>
    </xf>
    <xf numFmtId="176" fontId="11" fillId="0" borderId="52" xfId="1" quotePrefix="1" applyNumberFormat="1" applyFont="1" applyFill="1" applyBorder="1" applyAlignment="1">
      <alignment horizontal="center" vertical="center" wrapText="1"/>
    </xf>
    <xf numFmtId="0" fontId="9" fillId="0" borderId="27" xfId="0" applyFont="1" applyBorder="1" applyAlignment="1">
      <alignment vertical="center" wrapText="1"/>
    </xf>
    <xf numFmtId="0" fontId="6" fillId="0" borderId="83" xfId="0" applyFont="1" applyBorder="1" applyAlignment="1">
      <alignment vertical="center" wrapText="1"/>
    </xf>
    <xf numFmtId="0" fontId="9" fillId="0" borderId="60" xfId="0" applyFont="1" applyBorder="1" applyAlignment="1">
      <alignment vertical="center" wrapText="1"/>
    </xf>
    <xf numFmtId="0" fontId="9" fillId="0" borderId="66" xfId="0" applyFont="1" applyBorder="1" applyAlignment="1">
      <alignment horizontal="left" vertical="center"/>
    </xf>
    <xf numFmtId="0" fontId="9" fillId="0" borderId="91" xfId="0" applyFont="1" applyBorder="1" applyAlignment="1">
      <alignment horizontal="left" vertical="center"/>
    </xf>
    <xf numFmtId="0" fontId="9" fillId="0" borderId="91" xfId="0" applyFont="1" applyBorder="1" applyAlignment="1">
      <alignment horizontal="center" vertical="center" wrapText="1"/>
    </xf>
    <xf numFmtId="0" fontId="9" fillId="0" borderId="46" xfId="0" applyFont="1" applyBorder="1" applyAlignment="1">
      <alignment horizontal="right" vertical="center" wrapText="1"/>
    </xf>
    <xf numFmtId="0" fontId="11" fillId="0" borderId="35" xfId="0" applyFont="1" applyBorder="1" applyAlignment="1">
      <alignment horizontal="right" vertical="center" wrapText="1"/>
    </xf>
    <xf numFmtId="0" fontId="11" fillId="0" borderId="36" xfId="0" applyFont="1" applyBorder="1" applyAlignment="1">
      <alignment horizontal="right" vertical="center" wrapText="1"/>
    </xf>
    <xf numFmtId="0" fontId="9" fillId="0" borderId="61" xfId="0" applyFont="1" applyBorder="1" applyAlignment="1">
      <alignment vertical="center" wrapText="1"/>
    </xf>
    <xf numFmtId="0" fontId="9" fillId="0" borderId="57" xfId="0" applyFont="1" applyBorder="1" applyAlignment="1">
      <alignment vertical="center" wrapText="1"/>
    </xf>
    <xf numFmtId="0" fontId="9" fillId="0" borderId="54" xfId="0" applyFont="1" applyBorder="1" applyAlignment="1">
      <alignment vertical="center" wrapText="1"/>
    </xf>
    <xf numFmtId="0" fontId="9" fillId="0" borderId="83" xfId="0" applyFont="1" applyBorder="1">
      <alignment vertical="center"/>
    </xf>
    <xf numFmtId="0" fontId="9" fillId="0" borderId="1" xfId="0" applyFont="1" applyBorder="1">
      <alignment vertical="center"/>
    </xf>
    <xf numFmtId="0" fontId="9" fillId="0" borderId="23" xfId="0" applyFont="1" applyBorder="1">
      <alignment vertical="center"/>
    </xf>
    <xf numFmtId="0" fontId="9" fillId="0" borderId="27" xfId="0" applyFont="1" applyBorder="1">
      <alignment vertical="center"/>
    </xf>
    <xf numFmtId="0" fontId="9" fillId="0" borderId="24" xfId="0" applyFont="1" applyBorder="1">
      <alignment vertical="center"/>
    </xf>
    <xf numFmtId="0" fontId="9" fillId="0" borderId="3" xfId="0" applyFont="1" applyBorder="1">
      <alignment vertical="center"/>
    </xf>
    <xf numFmtId="176" fontId="11" fillId="0" borderId="52" xfId="1" applyNumberFormat="1" applyFont="1" applyFill="1" applyBorder="1" applyAlignment="1">
      <alignment horizontal="center" vertical="center" wrapText="1"/>
    </xf>
    <xf numFmtId="0" fontId="9" fillId="0" borderId="80" xfId="0" applyFont="1" applyBorder="1">
      <alignment vertical="center"/>
    </xf>
    <xf numFmtId="0" fontId="9" fillId="0" borderId="81" xfId="0" applyFont="1" applyBorder="1">
      <alignment vertical="center"/>
    </xf>
    <xf numFmtId="0" fontId="9" fillId="0" borderId="82" xfId="0" applyFont="1" applyBorder="1">
      <alignment vertical="center"/>
    </xf>
    <xf numFmtId="0" fontId="9" fillId="0" borderId="52" xfId="0" applyFont="1" applyBorder="1" applyAlignment="1">
      <alignment horizontal="right" vertical="center" wrapText="1"/>
    </xf>
    <xf numFmtId="0" fontId="9" fillId="0" borderId="52" xfId="0" applyFont="1" applyBorder="1" applyAlignment="1">
      <alignment vertical="center" wrapText="1"/>
    </xf>
    <xf numFmtId="0" fontId="9" fillId="0" borderId="47" xfId="0" applyFont="1" applyBorder="1">
      <alignment vertical="center"/>
    </xf>
    <xf numFmtId="176" fontId="11" fillId="0" borderId="35" xfId="1" applyNumberFormat="1" applyFont="1" applyFill="1" applyBorder="1" applyAlignment="1">
      <alignment horizontal="right" vertical="center"/>
    </xf>
    <xf numFmtId="176" fontId="11" fillId="0" borderId="47" xfId="1" applyNumberFormat="1" applyFont="1" applyFill="1" applyBorder="1" applyAlignment="1">
      <alignment horizontal="center" vertical="center"/>
    </xf>
    <xf numFmtId="176" fontId="11" fillId="0" borderId="52" xfId="1" applyNumberFormat="1" applyFont="1" applyFill="1" applyBorder="1" applyAlignment="1">
      <alignment horizontal="center" vertical="center"/>
    </xf>
    <xf numFmtId="0" fontId="21" fillId="0" borderId="35" xfId="0" applyFont="1" applyBorder="1" applyAlignment="1">
      <alignment horizontal="right" vertical="center"/>
    </xf>
    <xf numFmtId="176" fontId="11" fillId="0" borderId="47"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6" fontId="11" fillId="0" borderId="52" xfId="1" applyNumberFormat="1" applyFont="1" applyFill="1" applyBorder="1" applyAlignment="1">
      <alignment horizontal="right" vertical="center"/>
    </xf>
    <xf numFmtId="0" fontId="9" fillId="0" borderId="72" xfId="0" applyFont="1" applyBorder="1" applyAlignment="1">
      <alignment horizontal="left" vertical="center"/>
    </xf>
    <xf numFmtId="0" fontId="9" fillId="0" borderId="28" xfId="0" applyFont="1" applyBorder="1" applyAlignment="1">
      <alignment horizontal="left" vertical="center"/>
    </xf>
    <xf numFmtId="0" fontId="9" fillId="0" borderId="64" xfId="0" applyFont="1" applyBorder="1" applyAlignment="1">
      <alignment horizontal="left" vertical="center"/>
    </xf>
    <xf numFmtId="176" fontId="11" fillId="0" borderId="36" xfId="1" applyNumberFormat="1" applyFont="1" applyFill="1" applyBorder="1" applyAlignment="1">
      <alignment horizontal="right" vertical="center"/>
    </xf>
    <xf numFmtId="176" fontId="11" fillId="0" borderId="51" xfId="1" applyNumberFormat="1" applyFont="1" applyFill="1" applyBorder="1" applyAlignment="1">
      <alignment horizontal="right" vertical="center"/>
    </xf>
    <xf numFmtId="0" fontId="9" fillId="0" borderId="26" xfId="0" applyFont="1" applyBorder="1">
      <alignment vertical="center"/>
    </xf>
    <xf numFmtId="0" fontId="9" fillId="0" borderId="0" xfId="0" applyFont="1">
      <alignment vertical="center"/>
    </xf>
    <xf numFmtId="0" fontId="13" fillId="0" borderId="0" xfId="0" applyFont="1">
      <alignment vertical="center"/>
    </xf>
    <xf numFmtId="176" fontId="11" fillId="0" borderId="46" xfId="1" applyNumberFormat="1" applyFont="1" applyFill="1" applyBorder="1" applyAlignment="1">
      <alignment horizontal="right" vertical="center"/>
    </xf>
    <xf numFmtId="176" fontId="11" fillId="0" borderId="26" xfId="1" applyNumberFormat="1" applyFont="1" applyFill="1" applyBorder="1" applyAlignment="1">
      <alignment horizontal="right" vertical="center"/>
    </xf>
    <xf numFmtId="176" fontId="11" fillId="0" borderId="26" xfId="1" applyNumberFormat="1" applyFont="1" applyFill="1" applyBorder="1" applyAlignment="1">
      <alignment horizontal="center" vertical="center"/>
    </xf>
    <xf numFmtId="176" fontId="11" fillId="0" borderId="26" xfId="1" quotePrefix="1" applyNumberFormat="1" applyFont="1" applyFill="1" applyBorder="1" applyAlignment="1">
      <alignment horizontal="center" vertical="center"/>
    </xf>
    <xf numFmtId="176" fontId="11" fillId="0" borderId="0" xfId="1" applyNumberFormat="1" applyFont="1" applyFill="1" applyBorder="1" applyAlignment="1">
      <alignment horizontal="center" vertical="center"/>
    </xf>
    <xf numFmtId="176" fontId="11" fillId="0" borderId="52" xfId="1" quotePrefix="1" applyNumberFormat="1" applyFont="1" applyFill="1" applyBorder="1" applyAlignment="1">
      <alignment horizontal="center" vertical="center"/>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22" fillId="0" borderId="35" xfId="0" applyFont="1" applyBorder="1" applyAlignment="1">
      <alignment horizontal="center" vertical="center"/>
    </xf>
    <xf numFmtId="0" fontId="22" fillId="0" borderId="41" xfId="0" applyFont="1" applyBorder="1" applyAlignment="1">
      <alignment horizontal="center" vertical="center"/>
    </xf>
    <xf numFmtId="0" fontId="11" fillId="0" borderId="96" xfId="0" applyFont="1" applyBorder="1" applyAlignment="1">
      <alignment horizontal="left" vertical="center" wrapText="1"/>
    </xf>
    <xf numFmtId="0" fontId="9" fillId="0" borderId="49" xfId="0" applyFont="1" applyBorder="1" applyAlignment="1">
      <alignment horizontal="left" vertical="center"/>
    </xf>
    <xf numFmtId="0" fontId="9" fillId="0" borderId="55" xfId="0" applyFont="1" applyBorder="1" applyAlignment="1">
      <alignment horizontal="left" vertical="center"/>
    </xf>
    <xf numFmtId="0" fontId="9" fillId="0" borderId="80" xfId="0" applyFont="1" applyBorder="1" applyAlignment="1">
      <alignment vertical="center" wrapText="1"/>
    </xf>
    <xf numFmtId="0" fontId="9" fillId="0" borderId="81" xfId="0" applyFont="1" applyBorder="1" applyAlignment="1">
      <alignment vertical="center" wrapText="1"/>
    </xf>
    <xf numFmtId="0" fontId="9" fillId="0" borderId="82" xfId="0" applyFont="1" applyBorder="1" applyAlignment="1">
      <alignment vertical="center" wrapText="1"/>
    </xf>
    <xf numFmtId="0" fontId="9" fillId="0" borderId="24" xfId="0" applyFont="1" applyBorder="1" applyAlignment="1">
      <alignment horizontal="center" vertical="center"/>
    </xf>
    <xf numFmtId="0" fontId="9" fillId="0" borderId="3" xfId="0" applyFont="1" applyBorder="1" applyAlignment="1">
      <alignment horizontal="center" vertical="center"/>
    </xf>
    <xf numFmtId="0" fontId="9" fillId="0" borderId="48" xfId="0" applyFont="1" applyBorder="1" applyAlignment="1">
      <alignment horizontal="center" vertical="center"/>
    </xf>
    <xf numFmtId="176" fontId="11" fillId="0" borderId="47" xfId="1" quotePrefix="1" applyNumberFormat="1" applyFont="1" applyFill="1" applyBorder="1" applyAlignment="1">
      <alignment horizontal="center" vertical="center"/>
    </xf>
    <xf numFmtId="176" fontId="11" fillId="0" borderId="36" xfId="1" quotePrefix="1" applyNumberFormat="1" applyFont="1" applyFill="1" applyBorder="1" applyAlignment="1">
      <alignment horizontal="center" vertical="center"/>
    </xf>
    <xf numFmtId="0" fontId="17" fillId="0" borderId="19" xfId="0" applyFont="1" applyBorder="1">
      <alignment vertical="center"/>
    </xf>
    <xf numFmtId="0" fontId="17" fillId="0" borderId="25" xfId="0" applyFont="1" applyBorder="1">
      <alignment vertical="center"/>
    </xf>
    <xf numFmtId="0" fontId="17" fillId="0" borderId="17" xfId="0" applyFont="1" applyBorder="1">
      <alignment vertical="center"/>
    </xf>
    <xf numFmtId="176" fontId="11" fillId="0" borderId="35" xfId="1" applyNumberFormat="1" applyFont="1" applyFill="1" applyBorder="1" applyAlignment="1">
      <alignment horizontal="center" vertical="center"/>
    </xf>
    <xf numFmtId="176" fontId="11" fillId="0" borderId="46" xfId="1" applyNumberFormat="1" applyFont="1" applyFill="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177" fontId="9" fillId="0" borderId="72" xfId="0" applyNumberFormat="1" applyFont="1" applyBorder="1" applyAlignment="1">
      <alignment horizontal="center" vertical="center"/>
    </xf>
    <xf numFmtId="177" fontId="9" fillId="0" borderId="28" xfId="0" applyNumberFormat="1" applyFont="1" applyBorder="1" applyAlignment="1">
      <alignment horizontal="center" vertical="center"/>
    </xf>
    <xf numFmtId="177" fontId="9" fillId="0" borderId="51" xfId="0" applyNumberFormat="1" applyFont="1" applyBorder="1" applyAlignment="1">
      <alignment horizontal="center" vertical="center"/>
    </xf>
    <xf numFmtId="177" fontId="9" fillId="0" borderId="52" xfId="0" applyNumberFormat="1" applyFont="1" applyBorder="1" applyAlignment="1">
      <alignment horizontal="center" vertical="center"/>
    </xf>
    <xf numFmtId="176" fontId="9" fillId="0" borderId="48" xfId="1" applyNumberFormat="1" applyFont="1" applyFill="1" applyBorder="1" applyAlignment="1">
      <alignment horizontal="right" vertical="center"/>
    </xf>
    <xf numFmtId="176" fontId="11" fillId="0" borderId="51" xfId="1"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21</xdr:col>
      <xdr:colOff>0</xdr:colOff>
      <xdr:row>2</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9525" y="609600"/>
          <a:ext cx="10229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0</xdr:rowOff>
    </xdr:from>
    <xdr:to>
      <xdr:col>21</xdr:col>
      <xdr:colOff>0</xdr:colOff>
      <xdr:row>2</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19050" y="609600"/>
          <a:ext cx="10220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830580</xdr:colOff>
          <xdr:row>145</xdr:row>
          <xdr:rowOff>220980</xdr:rowOff>
        </xdr:from>
        <xdr:to>
          <xdr:col>6</xdr:col>
          <xdr:colOff>1097280</xdr:colOff>
          <xdr:row>147</xdr:row>
          <xdr:rowOff>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145</xdr:row>
          <xdr:rowOff>220980</xdr:rowOff>
        </xdr:from>
        <xdr:to>
          <xdr:col>10</xdr:col>
          <xdr:colOff>38100</xdr:colOff>
          <xdr:row>147</xdr:row>
          <xdr:rowOff>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146</xdr:row>
          <xdr:rowOff>0</xdr:rowOff>
        </xdr:from>
        <xdr:to>
          <xdr:col>10</xdr:col>
          <xdr:colOff>952500</xdr:colOff>
          <xdr:row>147</xdr:row>
          <xdr:rowOff>7620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261</xdr:row>
          <xdr:rowOff>7620</xdr:rowOff>
        </xdr:from>
        <xdr:to>
          <xdr:col>10</xdr:col>
          <xdr:colOff>83820</xdr:colOff>
          <xdr:row>262</xdr:row>
          <xdr:rowOff>7620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784860</xdr:colOff>
          <xdr:row>261</xdr:row>
          <xdr:rowOff>7620</xdr:rowOff>
        </xdr:from>
        <xdr:to>
          <xdr:col>10</xdr:col>
          <xdr:colOff>990600</xdr:colOff>
          <xdr:row>262</xdr:row>
          <xdr:rowOff>7620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392</xdr:row>
          <xdr:rowOff>220980</xdr:rowOff>
        </xdr:from>
        <xdr:to>
          <xdr:col>6</xdr:col>
          <xdr:colOff>106680</xdr:colOff>
          <xdr:row>393</xdr:row>
          <xdr:rowOff>213360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394</xdr:row>
          <xdr:rowOff>0</xdr:rowOff>
        </xdr:from>
        <xdr:to>
          <xdr:col>6</xdr:col>
          <xdr:colOff>175260</xdr:colOff>
          <xdr:row>394</xdr:row>
          <xdr:rowOff>220980</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2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395</xdr:row>
          <xdr:rowOff>0</xdr:rowOff>
        </xdr:from>
        <xdr:to>
          <xdr:col>6</xdr:col>
          <xdr:colOff>175260</xdr:colOff>
          <xdr:row>395</xdr:row>
          <xdr:rowOff>220980</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2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396</xdr:row>
          <xdr:rowOff>0</xdr:rowOff>
        </xdr:from>
        <xdr:to>
          <xdr:col>6</xdr:col>
          <xdr:colOff>160020</xdr:colOff>
          <xdr:row>396</xdr:row>
          <xdr:rowOff>220980</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2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397</xdr:row>
          <xdr:rowOff>0</xdr:rowOff>
        </xdr:from>
        <xdr:to>
          <xdr:col>6</xdr:col>
          <xdr:colOff>175260</xdr:colOff>
          <xdr:row>397</xdr:row>
          <xdr:rowOff>213360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2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393</xdr:row>
          <xdr:rowOff>7620</xdr:rowOff>
        </xdr:from>
        <xdr:to>
          <xdr:col>10</xdr:col>
          <xdr:colOff>571500</xdr:colOff>
          <xdr:row>393</xdr:row>
          <xdr:rowOff>213360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2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406</xdr:row>
          <xdr:rowOff>0</xdr:rowOff>
        </xdr:from>
        <xdr:to>
          <xdr:col>10</xdr:col>
          <xdr:colOff>495300</xdr:colOff>
          <xdr:row>407</xdr:row>
          <xdr:rowOff>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2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406</xdr:row>
          <xdr:rowOff>7620</xdr:rowOff>
        </xdr:from>
        <xdr:to>
          <xdr:col>6</xdr:col>
          <xdr:colOff>76200</xdr:colOff>
          <xdr:row>406</xdr:row>
          <xdr:rowOff>220980</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2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261</xdr:row>
          <xdr:rowOff>0</xdr:rowOff>
        </xdr:from>
        <xdr:to>
          <xdr:col>12</xdr:col>
          <xdr:colOff>297180</xdr:colOff>
          <xdr:row>262</xdr:row>
          <xdr:rowOff>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2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264</xdr:row>
          <xdr:rowOff>0</xdr:rowOff>
        </xdr:from>
        <xdr:to>
          <xdr:col>10</xdr:col>
          <xdr:colOff>83820</xdr:colOff>
          <xdr:row>265</xdr:row>
          <xdr:rowOff>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2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784860</xdr:colOff>
          <xdr:row>264</xdr:row>
          <xdr:rowOff>7620</xdr:rowOff>
        </xdr:from>
        <xdr:to>
          <xdr:col>10</xdr:col>
          <xdr:colOff>990600</xdr:colOff>
          <xdr:row>265</xdr:row>
          <xdr:rowOff>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2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264</xdr:row>
          <xdr:rowOff>0</xdr:rowOff>
        </xdr:from>
        <xdr:to>
          <xdr:col>12</xdr:col>
          <xdr:colOff>304800</xdr:colOff>
          <xdr:row>265</xdr:row>
          <xdr:rowOff>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2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267</xdr:row>
          <xdr:rowOff>0</xdr:rowOff>
        </xdr:from>
        <xdr:to>
          <xdr:col>10</xdr:col>
          <xdr:colOff>83820</xdr:colOff>
          <xdr:row>268</xdr:row>
          <xdr:rowOff>7620</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2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784860</xdr:colOff>
          <xdr:row>267</xdr:row>
          <xdr:rowOff>0</xdr:rowOff>
        </xdr:from>
        <xdr:to>
          <xdr:col>10</xdr:col>
          <xdr:colOff>990600</xdr:colOff>
          <xdr:row>268</xdr:row>
          <xdr:rowOff>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2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266</xdr:row>
          <xdr:rowOff>213360</xdr:rowOff>
        </xdr:from>
        <xdr:to>
          <xdr:col>12</xdr:col>
          <xdr:colOff>304800</xdr:colOff>
          <xdr:row>267</xdr:row>
          <xdr:rowOff>220980</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2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273</xdr:row>
          <xdr:rowOff>7620</xdr:rowOff>
        </xdr:from>
        <xdr:to>
          <xdr:col>6</xdr:col>
          <xdr:colOff>312420</xdr:colOff>
          <xdr:row>274</xdr:row>
          <xdr:rowOff>22860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276</xdr:row>
          <xdr:rowOff>7620</xdr:rowOff>
        </xdr:from>
        <xdr:to>
          <xdr:col>6</xdr:col>
          <xdr:colOff>304800</xdr:colOff>
          <xdr:row>277</xdr:row>
          <xdr:rowOff>7620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296</xdr:row>
          <xdr:rowOff>213360</xdr:rowOff>
        </xdr:from>
        <xdr:to>
          <xdr:col>10</xdr:col>
          <xdr:colOff>83820</xdr:colOff>
          <xdr:row>297</xdr:row>
          <xdr:rowOff>220980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784860</xdr:colOff>
          <xdr:row>297</xdr:row>
          <xdr:rowOff>0</xdr:rowOff>
        </xdr:from>
        <xdr:to>
          <xdr:col>10</xdr:col>
          <xdr:colOff>990600</xdr:colOff>
          <xdr:row>298</xdr:row>
          <xdr:rowOff>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297</xdr:row>
          <xdr:rowOff>0</xdr:rowOff>
        </xdr:from>
        <xdr:to>
          <xdr:col>12</xdr:col>
          <xdr:colOff>297180</xdr:colOff>
          <xdr:row>298</xdr:row>
          <xdr:rowOff>7620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300</xdr:row>
          <xdr:rowOff>0</xdr:rowOff>
        </xdr:from>
        <xdr:to>
          <xdr:col>10</xdr:col>
          <xdr:colOff>83820</xdr:colOff>
          <xdr:row>301</xdr:row>
          <xdr:rowOff>7620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784860</xdr:colOff>
          <xdr:row>300</xdr:row>
          <xdr:rowOff>7620</xdr:rowOff>
        </xdr:from>
        <xdr:to>
          <xdr:col>10</xdr:col>
          <xdr:colOff>990600</xdr:colOff>
          <xdr:row>301</xdr:row>
          <xdr:rowOff>7620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299</xdr:row>
          <xdr:rowOff>220980</xdr:rowOff>
        </xdr:from>
        <xdr:to>
          <xdr:col>12</xdr:col>
          <xdr:colOff>297180</xdr:colOff>
          <xdr:row>301</xdr:row>
          <xdr:rowOff>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312</xdr:row>
          <xdr:rowOff>22860</xdr:rowOff>
        </xdr:from>
        <xdr:to>
          <xdr:col>6</xdr:col>
          <xdr:colOff>304800</xdr:colOff>
          <xdr:row>313</xdr:row>
          <xdr:rowOff>22860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315</xdr:row>
          <xdr:rowOff>0</xdr:rowOff>
        </xdr:from>
        <xdr:to>
          <xdr:col>6</xdr:col>
          <xdr:colOff>304800</xdr:colOff>
          <xdr:row>316</xdr:row>
          <xdr:rowOff>22860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333</xdr:row>
          <xdr:rowOff>220980</xdr:rowOff>
        </xdr:from>
        <xdr:to>
          <xdr:col>10</xdr:col>
          <xdr:colOff>30480</xdr:colOff>
          <xdr:row>334</xdr:row>
          <xdr:rowOff>198120</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2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279</xdr:row>
          <xdr:rowOff>0</xdr:rowOff>
        </xdr:from>
        <xdr:to>
          <xdr:col>6</xdr:col>
          <xdr:colOff>312420</xdr:colOff>
          <xdr:row>280</xdr:row>
          <xdr:rowOff>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2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282</xdr:row>
          <xdr:rowOff>7620</xdr:rowOff>
        </xdr:from>
        <xdr:to>
          <xdr:col>6</xdr:col>
          <xdr:colOff>304800</xdr:colOff>
          <xdr:row>283</xdr:row>
          <xdr:rowOff>7620</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2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285</xdr:row>
          <xdr:rowOff>0</xdr:rowOff>
        </xdr:from>
        <xdr:to>
          <xdr:col>6</xdr:col>
          <xdr:colOff>312420</xdr:colOff>
          <xdr:row>286</xdr:row>
          <xdr:rowOff>7620</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2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288</xdr:row>
          <xdr:rowOff>0</xdr:rowOff>
        </xdr:from>
        <xdr:to>
          <xdr:col>6</xdr:col>
          <xdr:colOff>304800</xdr:colOff>
          <xdr:row>289</xdr:row>
          <xdr:rowOff>7620</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2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394</xdr:row>
          <xdr:rowOff>7620</xdr:rowOff>
        </xdr:from>
        <xdr:to>
          <xdr:col>10</xdr:col>
          <xdr:colOff>563880</xdr:colOff>
          <xdr:row>394</xdr:row>
          <xdr:rowOff>220980</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2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395</xdr:row>
          <xdr:rowOff>7620</xdr:rowOff>
        </xdr:from>
        <xdr:to>
          <xdr:col>10</xdr:col>
          <xdr:colOff>571500</xdr:colOff>
          <xdr:row>395</xdr:row>
          <xdr:rowOff>220980</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2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396</xdr:row>
          <xdr:rowOff>7620</xdr:rowOff>
        </xdr:from>
        <xdr:to>
          <xdr:col>10</xdr:col>
          <xdr:colOff>563880</xdr:colOff>
          <xdr:row>396</xdr:row>
          <xdr:rowOff>220980</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2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401</xdr:row>
          <xdr:rowOff>30480</xdr:rowOff>
        </xdr:from>
        <xdr:to>
          <xdr:col>10</xdr:col>
          <xdr:colOff>617220</xdr:colOff>
          <xdr:row>402</xdr:row>
          <xdr:rowOff>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2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244</xdr:row>
          <xdr:rowOff>213360</xdr:rowOff>
        </xdr:from>
        <xdr:to>
          <xdr:col>6</xdr:col>
          <xdr:colOff>388620</xdr:colOff>
          <xdr:row>245</xdr:row>
          <xdr:rowOff>220980</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2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244</xdr:row>
          <xdr:rowOff>213360</xdr:rowOff>
        </xdr:from>
        <xdr:to>
          <xdr:col>10</xdr:col>
          <xdr:colOff>38100</xdr:colOff>
          <xdr:row>246</xdr:row>
          <xdr:rowOff>7620</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2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245</xdr:row>
          <xdr:rowOff>220980</xdr:rowOff>
        </xdr:from>
        <xdr:to>
          <xdr:col>6</xdr:col>
          <xdr:colOff>952500</xdr:colOff>
          <xdr:row>246</xdr:row>
          <xdr:rowOff>220980</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2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245</xdr:row>
          <xdr:rowOff>220980</xdr:rowOff>
        </xdr:from>
        <xdr:to>
          <xdr:col>10</xdr:col>
          <xdr:colOff>38100</xdr:colOff>
          <xdr:row>247</xdr:row>
          <xdr:rowOff>7620</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2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693420</xdr:colOff>
          <xdr:row>245</xdr:row>
          <xdr:rowOff>220980</xdr:rowOff>
        </xdr:from>
        <xdr:to>
          <xdr:col>10</xdr:col>
          <xdr:colOff>914400</xdr:colOff>
          <xdr:row>246</xdr:row>
          <xdr:rowOff>220980</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2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243</xdr:row>
          <xdr:rowOff>213360</xdr:rowOff>
        </xdr:from>
        <xdr:to>
          <xdr:col>6</xdr:col>
          <xdr:colOff>388620</xdr:colOff>
          <xdr:row>244</xdr:row>
          <xdr:rowOff>220980</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2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243</xdr:row>
          <xdr:rowOff>213360</xdr:rowOff>
        </xdr:from>
        <xdr:to>
          <xdr:col>10</xdr:col>
          <xdr:colOff>38100</xdr:colOff>
          <xdr:row>245</xdr:row>
          <xdr:rowOff>7620</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2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333</xdr:row>
          <xdr:rowOff>220980</xdr:rowOff>
        </xdr:from>
        <xdr:to>
          <xdr:col>6</xdr:col>
          <xdr:colOff>373380</xdr:colOff>
          <xdr:row>334</xdr:row>
          <xdr:rowOff>213360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2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335</xdr:row>
          <xdr:rowOff>0</xdr:rowOff>
        </xdr:from>
        <xdr:to>
          <xdr:col>6</xdr:col>
          <xdr:colOff>960120</xdr:colOff>
          <xdr:row>335</xdr:row>
          <xdr:rowOff>213360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2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335</xdr:row>
          <xdr:rowOff>0</xdr:rowOff>
        </xdr:from>
        <xdr:to>
          <xdr:col>10</xdr:col>
          <xdr:colOff>30480</xdr:colOff>
          <xdr:row>335</xdr:row>
          <xdr:rowOff>213360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2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708660</xdr:colOff>
          <xdr:row>335</xdr:row>
          <xdr:rowOff>0</xdr:rowOff>
        </xdr:from>
        <xdr:to>
          <xdr:col>10</xdr:col>
          <xdr:colOff>922020</xdr:colOff>
          <xdr:row>335</xdr:row>
          <xdr:rowOff>213360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2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332</xdr:row>
          <xdr:rowOff>220980</xdr:rowOff>
        </xdr:from>
        <xdr:to>
          <xdr:col>6</xdr:col>
          <xdr:colOff>373380</xdr:colOff>
          <xdr:row>333</xdr:row>
          <xdr:rowOff>220980</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2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332</xdr:row>
          <xdr:rowOff>220980</xdr:rowOff>
        </xdr:from>
        <xdr:to>
          <xdr:col>10</xdr:col>
          <xdr:colOff>30480</xdr:colOff>
          <xdr:row>333</xdr:row>
          <xdr:rowOff>220980</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2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99</xdr:row>
          <xdr:rowOff>7620</xdr:rowOff>
        </xdr:from>
        <xdr:to>
          <xdr:col>6</xdr:col>
          <xdr:colOff>312420</xdr:colOff>
          <xdr:row>100</xdr:row>
          <xdr:rowOff>22860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2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101</xdr:row>
          <xdr:rowOff>220980</xdr:rowOff>
        </xdr:from>
        <xdr:to>
          <xdr:col>6</xdr:col>
          <xdr:colOff>312420</xdr:colOff>
          <xdr:row>103</xdr:row>
          <xdr:rowOff>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2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144</xdr:row>
          <xdr:rowOff>0</xdr:rowOff>
        </xdr:from>
        <xdr:to>
          <xdr:col>10</xdr:col>
          <xdr:colOff>38100</xdr:colOff>
          <xdr:row>145</xdr:row>
          <xdr:rowOff>7620</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2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145</xdr:row>
          <xdr:rowOff>0</xdr:rowOff>
        </xdr:from>
        <xdr:to>
          <xdr:col>10</xdr:col>
          <xdr:colOff>38100</xdr:colOff>
          <xdr:row>146</xdr:row>
          <xdr:rowOff>7620</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2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144</xdr:row>
          <xdr:rowOff>220980</xdr:rowOff>
        </xdr:from>
        <xdr:to>
          <xdr:col>6</xdr:col>
          <xdr:colOff>373380</xdr:colOff>
          <xdr:row>146</xdr:row>
          <xdr:rowOff>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2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144</xdr:row>
          <xdr:rowOff>7620</xdr:rowOff>
        </xdr:from>
        <xdr:to>
          <xdr:col>6</xdr:col>
          <xdr:colOff>373380</xdr:colOff>
          <xdr:row>145</xdr:row>
          <xdr:rowOff>22860</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2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401</xdr:row>
          <xdr:rowOff>22860</xdr:rowOff>
        </xdr:from>
        <xdr:to>
          <xdr:col>6</xdr:col>
          <xdr:colOff>60960</xdr:colOff>
          <xdr:row>401</xdr:row>
          <xdr:rowOff>220980</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2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397</xdr:row>
          <xdr:rowOff>0</xdr:rowOff>
        </xdr:from>
        <xdr:to>
          <xdr:col>10</xdr:col>
          <xdr:colOff>563880</xdr:colOff>
          <xdr:row>397</xdr:row>
          <xdr:rowOff>213360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2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261</xdr:row>
          <xdr:rowOff>0</xdr:rowOff>
        </xdr:from>
        <xdr:to>
          <xdr:col>15</xdr:col>
          <xdr:colOff>68580</xdr:colOff>
          <xdr:row>262</xdr:row>
          <xdr:rowOff>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2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264</xdr:row>
          <xdr:rowOff>0</xdr:rowOff>
        </xdr:from>
        <xdr:to>
          <xdr:col>15</xdr:col>
          <xdr:colOff>68580</xdr:colOff>
          <xdr:row>265</xdr:row>
          <xdr:rowOff>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2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267</xdr:row>
          <xdr:rowOff>0</xdr:rowOff>
        </xdr:from>
        <xdr:to>
          <xdr:col>15</xdr:col>
          <xdr:colOff>68580</xdr:colOff>
          <xdr:row>268</xdr:row>
          <xdr:rowOff>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2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5"/>
  <sheetViews>
    <sheetView tabSelected="1" zoomScaleNormal="100" zoomScalePageLayoutView="70" workbookViewId="0">
      <selection activeCell="X11" sqref="X11"/>
    </sheetView>
  </sheetViews>
  <sheetFormatPr defaultColWidth="8.88671875" defaultRowHeight="12" x14ac:dyDescent="0.2"/>
  <cols>
    <col min="1" max="1" width="4.33203125" style="4" customWidth="1"/>
    <col min="2" max="2" width="15.77734375" style="2" customWidth="1"/>
    <col min="3" max="3" width="3.21875" style="2" customWidth="1"/>
    <col min="4" max="5" width="13.88671875" style="2" customWidth="1"/>
    <col min="6" max="6" width="3.6640625" style="2" customWidth="1"/>
    <col min="7" max="7" width="16" style="2" customWidth="1"/>
    <col min="8" max="8" width="4.109375" style="2" customWidth="1"/>
    <col min="9" max="9" width="4.109375" style="146" customWidth="1"/>
    <col min="10" max="10" width="4.21875" style="2" customWidth="1"/>
    <col min="11" max="11" width="14.77734375" style="2" customWidth="1"/>
    <col min="12" max="12" width="6.33203125" style="146" customWidth="1"/>
    <col min="13" max="13" width="4.5546875" style="2" customWidth="1"/>
    <col min="14" max="14" width="6.109375" style="2" customWidth="1"/>
    <col min="15" max="15" width="3.77734375" style="2" customWidth="1"/>
    <col min="16" max="16" width="2.6640625" style="2" customWidth="1"/>
    <col min="17" max="17" width="4.33203125" style="2" customWidth="1"/>
    <col min="18" max="21" width="6" style="2" customWidth="1"/>
    <col min="22" max="23" width="7.33203125" style="2" customWidth="1"/>
    <col min="24" max="16384" width="8.88671875" style="2"/>
  </cols>
  <sheetData>
    <row r="1" spans="1:23" ht="31.5" customHeight="1" x14ac:dyDescent="0.2">
      <c r="A1" s="583" t="s">
        <v>350</v>
      </c>
      <c r="B1" s="584"/>
      <c r="C1" s="584"/>
      <c r="D1" s="584"/>
      <c r="E1" s="584"/>
      <c r="F1" s="584"/>
      <c r="G1" s="584"/>
      <c r="H1" s="584"/>
      <c r="I1" s="584"/>
      <c r="J1" s="584"/>
      <c r="K1" s="584"/>
      <c r="L1" s="584"/>
      <c r="M1" s="584"/>
      <c r="N1" s="584"/>
      <c r="O1" s="584"/>
      <c r="P1" s="584"/>
      <c r="Q1" s="584"/>
      <c r="R1" s="584"/>
      <c r="S1" s="584"/>
      <c r="T1" s="584"/>
      <c r="U1" s="585"/>
    </row>
    <row r="2" spans="1:23" s="3" customFormat="1" ht="16.5" customHeight="1" thickBot="1" x14ac:dyDescent="0.25">
      <c r="A2" s="36" t="s">
        <v>142</v>
      </c>
      <c r="B2" s="35"/>
      <c r="C2" s="35"/>
      <c r="D2" s="35"/>
      <c r="E2" s="35"/>
      <c r="F2" s="35"/>
      <c r="G2" s="35"/>
      <c r="H2" s="590" t="s">
        <v>143</v>
      </c>
      <c r="I2" s="590"/>
      <c r="J2" s="591"/>
      <c r="K2" s="37"/>
      <c r="L2" s="595" t="s">
        <v>457</v>
      </c>
      <c r="M2" s="596"/>
      <c r="N2" s="594"/>
      <c r="O2" s="594"/>
      <c r="P2" s="594"/>
      <c r="Q2" s="118" t="s">
        <v>343</v>
      </c>
      <c r="R2" s="120"/>
      <c r="S2" s="117" t="s">
        <v>351</v>
      </c>
      <c r="T2" s="121"/>
      <c r="U2" s="119" t="s">
        <v>342</v>
      </c>
      <c r="V2" s="4"/>
      <c r="W2" s="2"/>
    </row>
    <row r="3" spans="1:23" ht="16.5" customHeight="1" x14ac:dyDescent="0.2">
      <c r="A3" s="302" t="s">
        <v>144</v>
      </c>
      <c r="B3" s="305" t="s">
        <v>145</v>
      </c>
      <c r="C3" s="306"/>
      <c r="D3" s="306"/>
      <c r="E3" s="306"/>
      <c r="F3" s="306"/>
      <c r="G3" s="306"/>
      <c r="H3" s="306"/>
      <c r="I3" s="306"/>
      <c r="J3" s="306"/>
      <c r="K3" s="306"/>
      <c r="L3" s="306"/>
      <c r="M3" s="306"/>
      <c r="N3" s="306"/>
      <c r="O3" s="306"/>
      <c r="P3" s="306"/>
      <c r="Q3" s="307"/>
      <c r="R3" s="282" t="s">
        <v>146</v>
      </c>
      <c r="S3" s="301"/>
      <c r="T3" s="301"/>
      <c r="U3" s="522"/>
    </row>
    <row r="4" spans="1:23" ht="16.5" customHeight="1" x14ac:dyDescent="0.2">
      <c r="A4" s="303"/>
      <c r="B4" s="308"/>
      <c r="C4" s="309"/>
      <c r="D4" s="309"/>
      <c r="E4" s="309"/>
      <c r="F4" s="309"/>
      <c r="G4" s="309"/>
      <c r="H4" s="309"/>
      <c r="I4" s="309"/>
      <c r="J4" s="309"/>
      <c r="K4" s="309"/>
      <c r="L4" s="309"/>
      <c r="M4" s="309"/>
      <c r="N4" s="309"/>
      <c r="O4" s="309"/>
      <c r="P4" s="309"/>
      <c r="Q4" s="310"/>
      <c r="R4" s="270" t="s">
        <v>147</v>
      </c>
      <c r="S4" s="270" t="s">
        <v>563</v>
      </c>
      <c r="T4" s="271" t="s">
        <v>456</v>
      </c>
      <c r="U4" s="59"/>
    </row>
    <row r="5" spans="1:23" ht="22.5" customHeight="1" thickBot="1" x14ac:dyDescent="0.25">
      <c r="A5" s="304"/>
      <c r="B5" s="311"/>
      <c r="C5" s="312"/>
      <c r="D5" s="312"/>
      <c r="E5" s="312"/>
      <c r="F5" s="312"/>
      <c r="G5" s="312"/>
      <c r="H5" s="312"/>
      <c r="I5" s="312"/>
      <c r="J5" s="312"/>
      <c r="K5" s="312"/>
      <c r="L5" s="312"/>
      <c r="M5" s="312"/>
      <c r="N5" s="312"/>
      <c r="O5" s="312"/>
      <c r="P5" s="312"/>
      <c r="Q5" s="313"/>
      <c r="R5" s="314"/>
      <c r="S5" s="314"/>
      <c r="T5" s="311"/>
      <c r="U5" s="240" t="s">
        <v>148</v>
      </c>
    </row>
    <row r="6" spans="1:23" ht="18" customHeight="1" x14ac:dyDescent="0.2">
      <c r="A6" s="6">
        <v>1</v>
      </c>
      <c r="B6" s="291" t="s">
        <v>149</v>
      </c>
      <c r="C6" s="292"/>
      <c r="D6" s="292"/>
      <c r="E6" s="292"/>
      <c r="F6" s="292"/>
      <c r="G6" s="292"/>
      <c r="H6" s="292"/>
      <c r="I6" s="292"/>
      <c r="J6" s="292"/>
      <c r="K6" s="292"/>
      <c r="L6" s="292"/>
      <c r="M6" s="292"/>
      <c r="N6" s="292"/>
      <c r="O6" s="292"/>
      <c r="P6" s="292"/>
      <c r="Q6" s="292"/>
      <c r="R6" s="292"/>
      <c r="S6" s="292"/>
      <c r="T6" s="292"/>
      <c r="U6" s="293"/>
    </row>
    <row r="7" spans="1:23" ht="18" customHeight="1" x14ac:dyDescent="0.2">
      <c r="A7" s="20" t="s">
        <v>13</v>
      </c>
      <c r="B7" s="21" t="s">
        <v>150</v>
      </c>
      <c r="C7" s="283" t="s">
        <v>287</v>
      </c>
      <c r="D7" s="269"/>
      <c r="E7" s="269"/>
      <c r="F7" s="269"/>
      <c r="G7" s="269"/>
      <c r="H7" s="269"/>
      <c r="I7" s="269"/>
      <c r="J7" s="269"/>
      <c r="K7" s="269"/>
      <c r="L7" s="269"/>
      <c r="M7" s="269"/>
      <c r="N7" s="269"/>
      <c r="O7" s="269"/>
      <c r="P7" s="269"/>
      <c r="Q7" s="284"/>
      <c r="R7" s="9"/>
      <c r="S7" s="9"/>
      <c r="T7" s="9"/>
      <c r="U7" s="10"/>
    </row>
    <row r="8" spans="1:23" ht="18" customHeight="1" x14ac:dyDescent="0.2">
      <c r="A8" s="297" t="s">
        <v>151</v>
      </c>
      <c r="B8" s="299" t="s">
        <v>152</v>
      </c>
      <c r="C8" s="455" t="s">
        <v>153</v>
      </c>
      <c r="D8" s="342"/>
      <c r="E8" s="342"/>
      <c r="F8" s="342"/>
      <c r="G8" s="342"/>
      <c r="H8" s="342"/>
      <c r="I8" s="342"/>
      <c r="J8" s="342"/>
      <c r="K8" s="342"/>
      <c r="L8" s="342"/>
      <c r="M8" s="342"/>
      <c r="N8" s="342"/>
      <c r="O8" s="342"/>
      <c r="P8" s="342"/>
      <c r="Q8" s="343"/>
      <c r="R8" s="38"/>
      <c r="S8" s="38"/>
      <c r="T8" s="38"/>
      <c r="U8" s="39"/>
    </row>
    <row r="9" spans="1:23" ht="18" customHeight="1" x14ac:dyDescent="0.2">
      <c r="A9" s="298"/>
      <c r="B9" s="300"/>
      <c r="C9" s="516" t="s">
        <v>154</v>
      </c>
      <c r="D9" s="517"/>
      <c r="E9" s="517"/>
      <c r="F9" s="517"/>
      <c r="G9" s="517"/>
      <c r="H9" s="517"/>
      <c r="I9" s="517"/>
      <c r="J9" s="517"/>
      <c r="K9" s="517"/>
      <c r="L9" s="517"/>
      <c r="M9" s="517"/>
      <c r="N9" s="517"/>
      <c r="O9" s="517"/>
      <c r="P9" s="517"/>
      <c r="Q9" s="518"/>
      <c r="R9" s="40"/>
      <c r="S9" s="40"/>
      <c r="T9" s="40"/>
      <c r="U9" s="41"/>
    </row>
    <row r="10" spans="1:23" ht="18" customHeight="1" x14ac:dyDescent="0.2">
      <c r="A10" s="20" t="s">
        <v>155</v>
      </c>
      <c r="B10" s="21" t="s">
        <v>156</v>
      </c>
      <c r="C10" s="278" t="s">
        <v>157</v>
      </c>
      <c r="D10" s="260"/>
      <c r="E10" s="260"/>
      <c r="F10" s="260"/>
      <c r="G10" s="260"/>
      <c r="H10" s="260"/>
      <c r="I10" s="260"/>
      <c r="J10" s="260"/>
      <c r="K10" s="260"/>
      <c r="L10" s="260"/>
      <c r="M10" s="260"/>
      <c r="N10" s="260"/>
      <c r="O10" s="260"/>
      <c r="P10" s="260"/>
      <c r="Q10" s="279"/>
      <c r="R10" s="9"/>
      <c r="S10" s="9"/>
      <c r="T10" s="9"/>
      <c r="U10" s="10"/>
    </row>
    <row r="11" spans="1:23" ht="18" customHeight="1" x14ac:dyDescent="0.2">
      <c r="A11" s="297" t="s">
        <v>158</v>
      </c>
      <c r="B11" s="267" t="s">
        <v>159</v>
      </c>
      <c r="C11" s="455" t="s">
        <v>160</v>
      </c>
      <c r="D11" s="342"/>
      <c r="E11" s="342"/>
      <c r="F11" s="342"/>
      <c r="G11" s="342"/>
      <c r="H11" s="342"/>
      <c r="I11" s="342"/>
      <c r="J11" s="342"/>
      <c r="K11" s="342"/>
      <c r="L11" s="342"/>
      <c r="M11" s="342"/>
      <c r="N11" s="342"/>
      <c r="O11" s="342"/>
      <c r="P11" s="342"/>
      <c r="Q11" s="343"/>
      <c r="R11" s="38"/>
      <c r="S11" s="38"/>
      <c r="T11" s="38"/>
      <c r="U11" s="39"/>
    </row>
    <row r="12" spans="1:23" ht="18" customHeight="1" x14ac:dyDescent="0.2">
      <c r="A12" s="261"/>
      <c r="B12" s="263"/>
      <c r="C12" s="402" t="s">
        <v>161</v>
      </c>
      <c r="D12" s="403"/>
      <c r="E12" s="403"/>
      <c r="F12" s="432"/>
      <c r="G12" s="554" t="s">
        <v>521</v>
      </c>
      <c r="H12" s="540"/>
      <c r="I12" s="540"/>
      <c r="J12" s="641" t="s">
        <v>317</v>
      </c>
      <c r="K12" s="550" t="s">
        <v>522</v>
      </c>
      <c r="L12" s="552"/>
      <c r="M12" s="564" t="s">
        <v>317</v>
      </c>
      <c r="N12" s="643" t="s">
        <v>354</v>
      </c>
      <c r="O12" s="144" t="s">
        <v>355</v>
      </c>
      <c r="P12" s="421" t="str">
        <f>IF(L12=0,"%",L12/H12)</f>
        <v>%</v>
      </c>
      <c r="Q12" s="422"/>
      <c r="R12" s="428" t="str">
        <f>IF(OR(L12="",S12="○"),"",IF(P12&gt;=0.9,"○",""))</f>
        <v/>
      </c>
      <c r="S12" s="428"/>
      <c r="T12" s="428" t="str">
        <f>IF(L12="","",IF($P12&lt;0.9,"○",""))</f>
        <v/>
      </c>
      <c r="U12" s="579"/>
    </row>
    <row r="13" spans="1:23" ht="18" customHeight="1" x14ac:dyDescent="0.2">
      <c r="A13" s="261"/>
      <c r="B13" s="263"/>
      <c r="C13" s="500"/>
      <c r="D13" s="640"/>
      <c r="E13" s="640"/>
      <c r="F13" s="501"/>
      <c r="G13" s="547"/>
      <c r="H13" s="456"/>
      <c r="I13" s="456"/>
      <c r="J13" s="524"/>
      <c r="K13" s="545"/>
      <c r="L13" s="523"/>
      <c r="M13" s="566"/>
      <c r="N13" s="644"/>
      <c r="O13" s="144" t="s">
        <v>356</v>
      </c>
      <c r="P13" s="423"/>
      <c r="Q13" s="424"/>
      <c r="R13" s="429"/>
      <c r="S13" s="429"/>
      <c r="T13" s="429" t="str">
        <f>IF($L13="","",IF($N13&lt;0.81,"○",""))</f>
        <v/>
      </c>
      <c r="U13" s="579"/>
    </row>
    <row r="14" spans="1:23" ht="18" customHeight="1" x14ac:dyDescent="0.2">
      <c r="A14" s="261"/>
      <c r="B14" s="263"/>
      <c r="C14" s="370" t="s">
        <v>162</v>
      </c>
      <c r="D14" s="371"/>
      <c r="E14" s="371"/>
      <c r="F14" s="371"/>
      <c r="G14" s="371"/>
      <c r="H14" s="371"/>
      <c r="I14" s="371"/>
      <c r="J14" s="371"/>
      <c r="K14" s="371"/>
      <c r="L14" s="371"/>
      <c r="M14" s="371"/>
      <c r="N14" s="371"/>
      <c r="O14" s="371"/>
      <c r="P14" s="371"/>
      <c r="Q14" s="372"/>
      <c r="R14" s="45"/>
      <c r="S14" s="45"/>
      <c r="T14" s="45"/>
      <c r="U14" s="46"/>
    </row>
    <row r="15" spans="1:23" ht="18" customHeight="1" x14ac:dyDescent="0.2">
      <c r="A15" s="261"/>
      <c r="B15" s="263"/>
      <c r="C15" s="370" t="s">
        <v>163</v>
      </c>
      <c r="D15" s="371"/>
      <c r="E15" s="371"/>
      <c r="F15" s="371"/>
      <c r="G15" s="371"/>
      <c r="H15" s="371"/>
      <c r="I15" s="371"/>
      <c r="J15" s="371"/>
      <c r="K15" s="371"/>
      <c r="L15" s="371"/>
      <c r="M15" s="371"/>
      <c r="N15" s="371"/>
      <c r="O15" s="371"/>
      <c r="P15" s="371"/>
      <c r="Q15" s="372"/>
      <c r="R15" s="45"/>
      <c r="S15" s="45"/>
      <c r="T15" s="45"/>
      <c r="U15" s="46"/>
    </row>
    <row r="16" spans="1:23" ht="18" customHeight="1" x14ac:dyDescent="0.2">
      <c r="A16" s="261"/>
      <c r="B16" s="263"/>
      <c r="C16" s="370" t="s">
        <v>164</v>
      </c>
      <c r="D16" s="371"/>
      <c r="E16" s="371"/>
      <c r="F16" s="371"/>
      <c r="G16" s="371"/>
      <c r="H16" s="371"/>
      <c r="I16" s="371"/>
      <c r="J16" s="371"/>
      <c r="K16" s="371"/>
      <c r="L16" s="371"/>
      <c r="M16" s="371"/>
      <c r="N16" s="371"/>
      <c r="O16" s="371"/>
      <c r="P16" s="371"/>
      <c r="Q16" s="372"/>
      <c r="R16" s="45"/>
      <c r="S16" s="45"/>
      <c r="T16" s="45"/>
      <c r="U16" s="46"/>
    </row>
    <row r="17" spans="1:21" ht="18.75" customHeight="1" x14ac:dyDescent="0.2">
      <c r="A17" s="298"/>
      <c r="B17" s="281"/>
      <c r="C17" s="475" t="s">
        <v>165</v>
      </c>
      <c r="D17" s="476"/>
      <c r="E17" s="476"/>
      <c r="F17" s="477"/>
      <c r="G17" s="397" t="s">
        <v>550</v>
      </c>
      <c r="H17" s="398"/>
      <c r="I17" s="398"/>
      <c r="J17" s="241"/>
      <c r="K17" s="47" t="s">
        <v>361</v>
      </c>
      <c r="L17" s="242"/>
      <c r="M17" s="255" t="s">
        <v>564</v>
      </c>
      <c r="N17" s="407"/>
      <c r="O17" s="408"/>
      <c r="P17" s="408"/>
      <c r="Q17" s="48" t="s">
        <v>288</v>
      </c>
      <c r="R17" s="13" t="str">
        <f>IF(J17="○","○",IF(L17="○",IF(N17&lt;=0.3,"○",""),""))</f>
        <v/>
      </c>
      <c r="S17" s="13" t="str">
        <f>IF(L17="○",(IF(N17&gt;0.3,(IF(N17&lt;=0.5,"○","")),"")),"")</f>
        <v/>
      </c>
      <c r="T17" s="13" t="str">
        <f>IF(L17="○",IF(N17&lt;=0.5,"","○"),"")</f>
        <v/>
      </c>
      <c r="U17" s="14"/>
    </row>
    <row r="18" spans="1:21" ht="18" customHeight="1" x14ac:dyDescent="0.2">
      <c r="A18" s="297" t="s">
        <v>166</v>
      </c>
      <c r="B18" s="316" t="s">
        <v>167</v>
      </c>
      <c r="C18" s="361" t="s">
        <v>168</v>
      </c>
      <c r="D18" s="362"/>
      <c r="E18" s="362"/>
      <c r="F18" s="362"/>
      <c r="G18" s="362"/>
      <c r="H18" s="362"/>
      <c r="I18" s="362"/>
      <c r="J18" s="362"/>
      <c r="K18" s="362"/>
      <c r="L18" s="362"/>
      <c r="M18" s="362"/>
      <c r="N18" s="362"/>
      <c r="O18" s="362"/>
      <c r="P18" s="362"/>
      <c r="Q18" s="363"/>
      <c r="R18" s="38"/>
      <c r="S18" s="38"/>
      <c r="T18" s="38"/>
      <c r="U18" s="39"/>
    </row>
    <row r="19" spans="1:21" ht="18" customHeight="1" x14ac:dyDescent="0.2">
      <c r="A19" s="261"/>
      <c r="B19" s="317"/>
      <c r="C19" s="364" t="s">
        <v>170</v>
      </c>
      <c r="D19" s="365"/>
      <c r="E19" s="365"/>
      <c r="F19" s="366"/>
      <c r="G19" s="506" t="s">
        <v>521</v>
      </c>
      <c r="H19" s="378"/>
      <c r="I19" s="378"/>
      <c r="J19" s="365" t="s">
        <v>317</v>
      </c>
      <c r="K19" s="497" t="s">
        <v>522</v>
      </c>
      <c r="L19" s="377"/>
      <c r="M19" s="365" t="s">
        <v>317</v>
      </c>
      <c r="N19" s="642" t="s">
        <v>354</v>
      </c>
      <c r="O19" s="155" t="s">
        <v>355</v>
      </c>
      <c r="P19" s="419" t="str">
        <f>IF(L19=0,"%",L19/H19)</f>
        <v>%</v>
      </c>
      <c r="Q19" s="420"/>
      <c r="R19" s="428" t="str">
        <f t="shared" ref="R19" si="0">IF(OR(L19="",S19="○"),"",IF(P19&gt;=0.9,"○",""))</f>
        <v/>
      </c>
      <c r="S19" s="428"/>
      <c r="T19" s="428" t="str">
        <f t="shared" ref="T19" si="1">IF(L19="","",IF($P19&lt;0.9,"○",""))</f>
        <v/>
      </c>
      <c r="U19" s="592"/>
    </row>
    <row r="20" spans="1:21" ht="18" customHeight="1" x14ac:dyDescent="0.2">
      <c r="A20" s="261"/>
      <c r="B20" s="317"/>
      <c r="C20" s="364"/>
      <c r="D20" s="365"/>
      <c r="E20" s="365"/>
      <c r="F20" s="366"/>
      <c r="G20" s="506"/>
      <c r="H20" s="378"/>
      <c r="I20" s="378"/>
      <c r="J20" s="365"/>
      <c r="K20" s="497"/>
      <c r="L20" s="377"/>
      <c r="M20" s="365"/>
      <c r="N20" s="642"/>
      <c r="O20" s="155" t="s">
        <v>356</v>
      </c>
      <c r="P20" s="419"/>
      <c r="Q20" s="420"/>
      <c r="R20" s="429"/>
      <c r="S20" s="429"/>
      <c r="T20" s="429" t="str">
        <f t="shared" ref="T20" si="2">IF($L20="","",IF($N20&lt;0.81,"○",""))</f>
        <v/>
      </c>
      <c r="U20" s="593"/>
    </row>
    <row r="21" spans="1:21" ht="18" customHeight="1" x14ac:dyDescent="0.2">
      <c r="A21" s="261"/>
      <c r="B21" s="317"/>
      <c r="C21" s="364" t="s">
        <v>171</v>
      </c>
      <c r="D21" s="365"/>
      <c r="E21" s="365"/>
      <c r="F21" s="366"/>
      <c r="G21" s="506" t="s">
        <v>521</v>
      </c>
      <c r="H21" s="378"/>
      <c r="I21" s="378"/>
      <c r="J21" s="365" t="s">
        <v>317</v>
      </c>
      <c r="K21" s="497" t="s">
        <v>522</v>
      </c>
      <c r="L21" s="377"/>
      <c r="M21" s="365" t="s">
        <v>317</v>
      </c>
      <c r="N21" s="642" t="s">
        <v>354</v>
      </c>
      <c r="O21" s="155" t="s">
        <v>355</v>
      </c>
      <c r="P21" s="419" t="str">
        <f>IF(L21=0,"%",L21/H21)</f>
        <v>%</v>
      </c>
      <c r="Q21" s="420"/>
      <c r="R21" s="428" t="str">
        <f t="shared" ref="R21" si="3">IF(OR(L21="",S21="○"),"",IF(P21&gt;=0.9,"○",""))</f>
        <v/>
      </c>
      <c r="S21" s="428"/>
      <c r="T21" s="428" t="str">
        <f t="shared" ref="T21" si="4">IF(L21="","",IF($P21&lt;0.9,"○",""))</f>
        <v/>
      </c>
      <c r="U21" s="592"/>
    </row>
    <row r="22" spans="1:21" ht="18" customHeight="1" x14ac:dyDescent="0.2">
      <c r="A22" s="261"/>
      <c r="B22" s="317"/>
      <c r="C22" s="364"/>
      <c r="D22" s="365"/>
      <c r="E22" s="365"/>
      <c r="F22" s="366"/>
      <c r="G22" s="506"/>
      <c r="H22" s="378"/>
      <c r="I22" s="378"/>
      <c r="J22" s="365"/>
      <c r="K22" s="497"/>
      <c r="L22" s="377"/>
      <c r="M22" s="365"/>
      <c r="N22" s="645"/>
      <c r="O22" s="155" t="s">
        <v>356</v>
      </c>
      <c r="P22" s="419"/>
      <c r="Q22" s="420"/>
      <c r="R22" s="429"/>
      <c r="S22" s="429"/>
      <c r="T22" s="429" t="str">
        <f t="shared" ref="T22" si="5">IF($L22="","",IF($N22&lt;0.81,"○",""))</f>
        <v/>
      </c>
      <c r="U22" s="593"/>
    </row>
    <row r="23" spans="1:21" ht="18" customHeight="1" x14ac:dyDescent="0.2">
      <c r="A23" s="261"/>
      <c r="B23" s="317"/>
      <c r="C23" s="370" t="s">
        <v>172</v>
      </c>
      <c r="D23" s="371"/>
      <c r="E23" s="371"/>
      <c r="F23" s="371"/>
      <c r="G23" s="371"/>
      <c r="H23" s="371"/>
      <c r="I23" s="371"/>
      <c r="J23" s="371"/>
      <c r="K23" s="371"/>
      <c r="L23" s="371"/>
      <c r="M23" s="371"/>
      <c r="N23" s="371"/>
      <c r="O23" s="371"/>
      <c r="P23" s="371"/>
      <c r="Q23" s="372"/>
      <c r="R23" s="45"/>
      <c r="S23" s="45"/>
      <c r="T23" s="45"/>
      <c r="U23" s="46"/>
    </row>
    <row r="24" spans="1:21" ht="18" customHeight="1" x14ac:dyDescent="0.2">
      <c r="A24" s="261"/>
      <c r="B24" s="317"/>
      <c r="C24" s="370" t="s">
        <v>169</v>
      </c>
      <c r="D24" s="371"/>
      <c r="E24" s="371"/>
      <c r="F24" s="371"/>
      <c r="G24" s="371"/>
      <c r="H24" s="371"/>
      <c r="I24" s="371"/>
      <c r="J24" s="371"/>
      <c r="K24" s="371"/>
      <c r="L24" s="371"/>
      <c r="M24" s="371"/>
      <c r="N24" s="371"/>
      <c r="O24" s="371"/>
      <c r="P24" s="371"/>
      <c r="Q24" s="372"/>
      <c r="R24" s="45"/>
      <c r="S24" s="45"/>
      <c r="T24" s="45"/>
      <c r="U24" s="46"/>
    </row>
    <row r="25" spans="1:21" ht="18" customHeight="1" x14ac:dyDescent="0.2">
      <c r="A25" s="298"/>
      <c r="B25" s="318"/>
      <c r="C25" s="367" t="s">
        <v>173</v>
      </c>
      <c r="D25" s="368"/>
      <c r="E25" s="368"/>
      <c r="F25" s="368"/>
      <c r="G25" s="368"/>
      <c r="H25" s="368"/>
      <c r="I25" s="368"/>
      <c r="J25" s="368"/>
      <c r="K25" s="368"/>
      <c r="L25" s="368"/>
      <c r="M25" s="368"/>
      <c r="N25" s="368"/>
      <c r="O25" s="368"/>
      <c r="P25" s="368"/>
      <c r="Q25" s="369"/>
      <c r="R25" s="45"/>
      <c r="S25" s="45"/>
      <c r="T25" s="45"/>
      <c r="U25" s="46"/>
    </row>
    <row r="26" spans="1:21" ht="18" customHeight="1" x14ac:dyDescent="0.2">
      <c r="A26" s="297" t="s">
        <v>174</v>
      </c>
      <c r="B26" s="299" t="s">
        <v>175</v>
      </c>
      <c r="C26" s="361" t="s">
        <v>176</v>
      </c>
      <c r="D26" s="362"/>
      <c r="E26" s="362"/>
      <c r="F26" s="362"/>
      <c r="G26" s="362"/>
      <c r="H26" s="362"/>
      <c r="I26" s="362"/>
      <c r="J26" s="362"/>
      <c r="K26" s="362"/>
      <c r="L26" s="362"/>
      <c r="M26" s="362"/>
      <c r="N26" s="362"/>
      <c r="O26" s="362"/>
      <c r="P26" s="362"/>
      <c r="Q26" s="363"/>
      <c r="R26" s="38"/>
      <c r="S26" s="38"/>
      <c r="T26" s="38"/>
      <c r="U26" s="39"/>
    </row>
    <row r="27" spans="1:21" ht="18" customHeight="1" x14ac:dyDescent="0.2">
      <c r="A27" s="261"/>
      <c r="B27" s="319"/>
      <c r="C27" s="370" t="s">
        <v>177</v>
      </c>
      <c r="D27" s="371"/>
      <c r="E27" s="371"/>
      <c r="F27" s="371"/>
      <c r="G27" s="371"/>
      <c r="H27" s="371"/>
      <c r="I27" s="371"/>
      <c r="J27" s="371"/>
      <c r="K27" s="371"/>
      <c r="L27" s="371"/>
      <c r="M27" s="371"/>
      <c r="N27" s="371"/>
      <c r="O27" s="371"/>
      <c r="P27" s="371"/>
      <c r="Q27" s="372"/>
      <c r="R27" s="45"/>
      <c r="S27" s="45"/>
      <c r="T27" s="45"/>
      <c r="U27" s="46"/>
    </row>
    <row r="28" spans="1:21" ht="18" customHeight="1" x14ac:dyDescent="0.2">
      <c r="A28" s="261"/>
      <c r="B28" s="319"/>
      <c r="C28" s="370" t="s">
        <v>178</v>
      </c>
      <c r="D28" s="371"/>
      <c r="E28" s="371"/>
      <c r="F28" s="371"/>
      <c r="G28" s="371"/>
      <c r="H28" s="371"/>
      <c r="I28" s="371"/>
      <c r="J28" s="371"/>
      <c r="K28" s="371"/>
      <c r="L28" s="371"/>
      <c r="M28" s="371"/>
      <c r="N28" s="371"/>
      <c r="O28" s="371"/>
      <c r="P28" s="371"/>
      <c r="Q28" s="372"/>
      <c r="R28" s="45"/>
      <c r="S28" s="45"/>
      <c r="T28" s="45"/>
      <c r="U28" s="46"/>
    </row>
    <row r="29" spans="1:21" ht="18" customHeight="1" x14ac:dyDescent="0.2">
      <c r="A29" s="261"/>
      <c r="B29" s="319"/>
      <c r="C29" s="354" t="s">
        <v>179</v>
      </c>
      <c r="D29" s="355"/>
      <c r="E29" s="355"/>
      <c r="F29" s="356"/>
      <c r="G29" s="166" t="s">
        <v>323</v>
      </c>
      <c r="H29" s="378"/>
      <c r="I29" s="378"/>
      <c r="J29" s="371" t="s">
        <v>325</v>
      </c>
      <c r="K29" s="371"/>
      <c r="L29" s="371"/>
      <c r="M29" s="372"/>
      <c r="N29" s="497"/>
      <c r="O29" s="497"/>
      <c r="P29" s="497"/>
      <c r="Q29" s="49" t="s">
        <v>44</v>
      </c>
      <c r="R29" s="45"/>
      <c r="S29" s="45"/>
      <c r="T29" s="45" t="str">
        <f>IF(N29&gt;=30,"○","")</f>
        <v/>
      </c>
      <c r="U29" s="46"/>
    </row>
    <row r="30" spans="1:21" ht="18" customHeight="1" x14ac:dyDescent="0.2">
      <c r="A30" s="298"/>
      <c r="B30" s="300"/>
      <c r="C30" s="397"/>
      <c r="D30" s="398"/>
      <c r="E30" s="398"/>
      <c r="F30" s="399"/>
      <c r="G30" s="178" t="s">
        <v>324</v>
      </c>
      <c r="H30" s="539"/>
      <c r="I30" s="539"/>
      <c r="J30" s="368" t="s">
        <v>326</v>
      </c>
      <c r="K30" s="368"/>
      <c r="L30" s="368"/>
      <c r="M30" s="369"/>
      <c r="N30" s="408"/>
      <c r="O30" s="408"/>
      <c r="P30" s="408"/>
      <c r="Q30" s="48" t="s">
        <v>44</v>
      </c>
      <c r="R30" s="45"/>
      <c r="S30" s="45"/>
      <c r="T30" s="45" t="str">
        <f>IF(N30&gt;=100,"○","")</f>
        <v/>
      </c>
      <c r="U30" s="41"/>
    </row>
    <row r="31" spans="1:21" ht="18" customHeight="1" x14ac:dyDescent="0.2">
      <c r="A31" s="297" t="s">
        <v>289</v>
      </c>
      <c r="B31" s="267" t="s">
        <v>290</v>
      </c>
      <c r="C31" s="433" t="s">
        <v>180</v>
      </c>
      <c r="D31" s="268"/>
      <c r="E31" s="268"/>
      <c r="F31" s="268"/>
      <c r="G31" s="268"/>
      <c r="H31" s="268"/>
      <c r="I31" s="268"/>
      <c r="J31" s="268"/>
      <c r="K31" s="268"/>
      <c r="L31" s="268"/>
      <c r="M31" s="268"/>
      <c r="N31" s="268"/>
      <c r="O31" s="268"/>
      <c r="P31" s="268"/>
      <c r="Q31" s="290"/>
      <c r="R31" s="38"/>
      <c r="S31" s="38"/>
      <c r="T31" s="38"/>
      <c r="U31" s="39"/>
    </row>
    <row r="32" spans="1:21" ht="18" customHeight="1" thickBot="1" x14ac:dyDescent="0.25">
      <c r="A32" s="262"/>
      <c r="B32" s="264"/>
      <c r="C32" s="649" t="s">
        <v>181</v>
      </c>
      <c r="D32" s="650"/>
      <c r="E32" s="650"/>
      <c r="F32" s="650"/>
      <c r="G32" s="650"/>
      <c r="H32" s="650"/>
      <c r="I32" s="650"/>
      <c r="J32" s="650"/>
      <c r="K32" s="650"/>
      <c r="L32" s="650"/>
      <c r="M32" s="650"/>
      <c r="N32" s="650"/>
      <c r="O32" s="650"/>
      <c r="P32" s="650"/>
      <c r="Q32" s="651"/>
      <c r="R32" s="45"/>
      <c r="S32" s="45"/>
      <c r="T32" s="45"/>
      <c r="U32" s="46"/>
    </row>
    <row r="33" spans="1:21" ht="18" customHeight="1" x14ac:dyDescent="0.2">
      <c r="A33" s="6">
        <v>2</v>
      </c>
      <c r="B33" s="294" t="s">
        <v>182</v>
      </c>
      <c r="C33" s="295"/>
      <c r="D33" s="295"/>
      <c r="E33" s="295"/>
      <c r="F33" s="295"/>
      <c r="G33" s="295"/>
      <c r="H33" s="295"/>
      <c r="I33" s="295"/>
      <c r="J33" s="295"/>
      <c r="K33" s="295"/>
      <c r="L33" s="295"/>
      <c r="M33" s="295"/>
      <c r="N33" s="295"/>
      <c r="O33" s="295"/>
      <c r="P33" s="295"/>
      <c r="Q33" s="295"/>
      <c r="R33" s="295"/>
      <c r="S33" s="295"/>
      <c r="T33" s="295"/>
      <c r="U33" s="296"/>
    </row>
    <row r="34" spans="1:21" ht="18" customHeight="1" x14ac:dyDescent="0.2">
      <c r="A34" s="265" t="s">
        <v>13</v>
      </c>
      <c r="B34" s="267" t="s">
        <v>284</v>
      </c>
      <c r="C34" s="361" t="s">
        <v>183</v>
      </c>
      <c r="D34" s="362"/>
      <c r="E34" s="362"/>
      <c r="F34" s="362"/>
      <c r="G34" s="362"/>
      <c r="H34" s="362"/>
      <c r="I34" s="362"/>
      <c r="J34" s="362"/>
      <c r="K34" s="362"/>
      <c r="L34" s="362"/>
      <c r="M34" s="362"/>
      <c r="N34" s="362"/>
      <c r="O34" s="362"/>
      <c r="P34" s="362"/>
      <c r="Q34" s="363"/>
      <c r="R34" s="38"/>
      <c r="S34" s="38"/>
      <c r="T34" s="38"/>
      <c r="U34" s="39"/>
    </row>
    <row r="35" spans="1:21" ht="14.25" customHeight="1" x14ac:dyDescent="0.2">
      <c r="A35" s="266"/>
      <c r="B35" s="263"/>
      <c r="C35" s="45"/>
      <c r="D35" s="168" t="s">
        <v>566</v>
      </c>
      <c r="E35" s="400" t="s">
        <v>184</v>
      </c>
      <c r="F35" s="499"/>
      <c r="G35" s="554" t="s">
        <v>521</v>
      </c>
      <c r="H35" s="540"/>
      <c r="I35" s="540"/>
      <c r="J35" s="542" t="s">
        <v>317</v>
      </c>
      <c r="K35" s="550" t="s">
        <v>522</v>
      </c>
      <c r="L35" s="552"/>
      <c r="M35" s="564" t="s">
        <v>317</v>
      </c>
      <c r="N35" s="646" t="s">
        <v>354</v>
      </c>
      <c r="O35" s="613" t="s">
        <v>565</v>
      </c>
      <c r="P35" s="421" t="str">
        <f>IF(L35=0,"%",L35/H35)</f>
        <v>%</v>
      </c>
      <c r="Q35" s="422"/>
      <c r="R35" s="428" t="str">
        <f>IF(OR(L35="",S35="○"),"",IF(P35&gt;=0.9,"○",""))</f>
        <v/>
      </c>
      <c r="S35" s="428"/>
      <c r="T35" s="428" t="str">
        <f>IF(L35="","",IF(P35&lt;0.9,"○",""))</f>
        <v/>
      </c>
      <c r="U35" s="556"/>
    </row>
    <row r="36" spans="1:21" ht="14.25" customHeight="1" x14ac:dyDescent="0.2">
      <c r="A36" s="266"/>
      <c r="B36" s="263"/>
      <c r="C36" s="45"/>
      <c r="D36" s="168" t="s">
        <v>567</v>
      </c>
      <c r="E36" s="402"/>
      <c r="F36" s="432"/>
      <c r="G36" s="555"/>
      <c r="H36" s="541"/>
      <c r="I36" s="541"/>
      <c r="J36" s="543"/>
      <c r="K36" s="551"/>
      <c r="L36" s="553"/>
      <c r="M36" s="565"/>
      <c r="N36" s="647"/>
      <c r="O36" s="614"/>
      <c r="P36" s="457"/>
      <c r="Q36" s="458"/>
      <c r="R36" s="285" t="str">
        <f>IF($L36="","",IF(#REF!&gt;=0.9,"○",""))</f>
        <v/>
      </c>
      <c r="S36" s="285"/>
      <c r="T36" s="285" t="str">
        <f>IF($L36="","",IF(#REF!&lt;0.81,"○",""))</f>
        <v/>
      </c>
      <c r="U36" s="557"/>
    </row>
    <row r="37" spans="1:21" ht="14.25" customHeight="1" x14ac:dyDescent="0.2">
      <c r="A37" s="266"/>
      <c r="B37" s="263"/>
      <c r="C37" s="45"/>
      <c r="D37" s="168" t="s">
        <v>568</v>
      </c>
      <c r="E37" s="500"/>
      <c r="F37" s="501"/>
      <c r="G37" s="547"/>
      <c r="H37" s="456"/>
      <c r="I37" s="456"/>
      <c r="J37" s="544"/>
      <c r="K37" s="545"/>
      <c r="L37" s="523"/>
      <c r="M37" s="566"/>
      <c r="N37" s="648"/>
      <c r="O37" s="615"/>
      <c r="P37" s="423"/>
      <c r="Q37" s="424"/>
      <c r="R37" s="429" t="str">
        <f>IF($L37="","",IF(#REF!&gt;=0.9,"○",""))</f>
        <v/>
      </c>
      <c r="S37" s="429"/>
      <c r="T37" s="429" t="str">
        <f>IF($L37="","",IF(#REF!&lt;0.81,"○",""))</f>
        <v/>
      </c>
      <c r="U37" s="560"/>
    </row>
    <row r="38" spans="1:21" ht="14.25" customHeight="1" x14ac:dyDescent="0.2">
      <c r="A38" s="266"/>
      <c r="B38" s="263"/>
      <c r="C38" s="45"/>
      <c r="D38" s="168" t="s">
        <v>569</v>
      </c>
      <c r="E38" s="400" t="s">
        <v>185</v>
      </c>
      <c r="F38" s="499"/>
      <c r="G38" s="506" t="s">
        <v>521</v>
      </c>
      <c r="H38" s="378"/>
      <c r="I38" s="378"/>
      <c r="J38" s="508" t="s">
        <v>317</v>
      </c>
      <c r="K38" s="497" t="s">
        <v>522</v>
      </c>
      <c r="L38" s="377"/>
      <c r="M38" s="366" t="s">
        <v>317</v>
      </c>
      <c r="N38" s="652" t="s">
        <v>354</v>
      </c>
      <c r="O38" s="563" t="s">
        <v>565</v>
      </c>
      <c r="P38" s="419" t="str">
        <f>IF(L38=0,"%",L38/H38)</f>
        <v>%</v>
      </c>
      <c r="Q38" s="420"/>
      <c r="R38" s="428" t="str">
        <f>IF(C35="○",IF(P38&gt;=0.82,"○",""),IF(C36="○",IF(P38&gt;=0.865,"○",""),IF(C37="○",IF(P38&gt;=0.91,"○",""),IF(C38="○",IF(P38&gt;=0.91,"○",""),IF(C39="○",IF(P38&gt;=0.91,"○",""),"")))))</f>
        <v/>
      </c>
      <c r="S38" s="428" t="str">
        <f>IF($C$35="○",IF($P38&lt;0.82,IF($P38&gt;=0.8,"○",""),""),IF($C$36="○",IF($P38&lt;0.865,IF($P38&gt;=0.85,"○",""),""),IF($C$37="○",IF($P38&lt;0.91,IF($P38&gt;=0.9,"○",""),""),IF($C$38="○",IF($P38&lt;0.91,IF($P38&gt;=0.9,"○",""),""),IF($C$39="○",IF($P38&lt;0.91,IF($P38&gt;=0.9,"○",""),""),"")))))</f>
        <v/>
      </c>
      <c r="T38" s="428" t="str">
        <f>IF($C$35="○",IF($P38&lt;0.8,"○",""),IF($C$36="○",IF($P38&lt;0.85,"○",""),IF($C$37="○",IF($P38&lt;0.9,"○",""),IF($C$38="○",IF($P38&lt;0.9,"○",""),IF($C$39="○",IF($P38&lt;0.9,"○",""),"")))))</f>
        <v/>
      </c>
      <c r="U38" s="556"/>
    </row>
    <row r="39" spans="1:21" ht="14.25" customHeight="1" x14ac:dyDescent="0.2">
      <c r="A39" s="266"/>
      <c r="B39" s="263"/>
      <c r="C39" s="525"/>
      <c r="D39" s="526" t="s">
        <v>584</v>
      </c>
      <c r="E39" s="402"/>
      <c r="F39" s="432"/>
      <c r="G39" s="506"/>
      <c r="H39" s="378"/>
      <c r="I39" s="378"/>
      <c r="J39" s="508"/>
      <c r="K39" s="497"/>
      <c r="L39" s="377"/>
      <c r="M39" s="366"/>
      <c r="N39" s="652"/>
      <c r="O39" s="563"/>
      <c r="P39" s="419"/>
      <c r="Q39" s="420"/>
      <c r="R39" s="285"/>
      <c r="S39" s="285"/>
      <c r="T39" s="285"/>
      <c r="U39" s="557"/>
    </row>
    <row r="40" spans="1:21" ht="14.25" customHeight="1" x14ac:dyDescent="0.2">
      <c r="A40" s="266"/>
      <c r="B40" s="263"/>
      <c r="C40" s="525"/>
      <c r="D40" s="526"/>
      <c r="E40" s="500"/>
      <c r="F40" s="501"/>
      <c r="G40" s="506"/>
      <c r="H40" s="378"/>
      <c r="I40" s="378"/>
      <c r="J40" s="508"/>
      <c r="K40" s="497"/>
      <c r="L40" s="377"/>
      <c r="M40" s="366"/>
      <c r="N40" s="652"/>
      <c r="O40" s="563"/>
      <c r="P40" s="419"/>
      <c r="Q40" s="420"/>
      <c r="R40" s="429"/>
      <c r="S40" s="429"/>
      <c r="T40" s="429"/>
      <c r="U40" s="557"/>
    </row>
    <row r="41" spans="1:21" ht="18" customHeight="1" x14ac:dyDescent="0.2">
      <c r="A41" s="266"/>
      <c r="B41" s="263"/>
      <c r="C41" s="370" t="s">
        <v>186</v>
      </c>
      <c r="D41" s="371"/>
      <c r="E41" s="371"/>
      <c r="F41" s="371"/>
      <c r="G41" s="371"/>
      <c r="H41" s="371"/>
      <c r="I41" s="371"/>
      <c r="J41" s="371"/>
      <c r="K41" s="371"/>
      <c r="L41" s="371"/>
      <c r="M41" s="371"/>
      <c r="N41" s="371"/>
      <c r="O41" s="371"/>
      <c r="P41" s="371"/>
      <c r="Q41" s="372"/>
      <c r="R41" s="45"/>
      <c r="S41" s="45"/>
      <c r="T41" s="45"/>
      <c r="U41" s="46"/>
    </row>
    <row r="42" spans="1:21" ht="18" customHeight="1" x14ac:dyDescent="0.2">
      <c r="A42" s="266"/>
      <c r="B42" s="263"/>
      <c r="C42" s="370" t="s">
        <v>187</v>
      </c>
      <c r="D42" s="371"/>
      <c r="E42" s="371"/>
      <c r="F42" s="371"/>
      <c r="G42" s="371"/>
      <c r="H42" s="371"/>
      <c r="I42" s="371"/>
      <c r="J42" s="371"/>
      <c r="K42" s="371"/>
      <c r="L42" s="371"/>
      <c r="M42" s="371"/>
      <c r="N42" s="371"/>
      <c r="O42" s="371"/>
      <c r="P42" s="371"/>
      <c r="Q42" s="372"/>
      <c r="R42" s="45"/>
      <c r="S42" s="45"/>
      <c r="T42" s="45"/>
      <c r="U42" s="46"/>
    </row>
    <row r="43" spans="1:21" ht="18" customHeight="1" x14ac:dyDescent="0.2">
      <c r="A43" s="266"/>
      <c r="B43" s="263"/>
      <c r="C43" s="437" t="s">
        <v>548</v>
      </c>
      <c r="D43" s="438"/>
      <c r="E43" s="438"/>
      <c r="F43" s="439"/>
      <c r="G43" s="364" t="s">
        <v>320</v>
      </c>
      <c r="H43" s="365"/>
      <c r="I43" s="365"/>
      <c r="J43" s="365"/>
      <c r="K43" s="371" t="s">
        <v>319</v>
      </c>
      <c r="L43" s="371"/>
      <c r="M43" s="372"/>
      <c r="N43" s="497"/>
      <c r="O43" s="497"/>
      <c r="P43" s="497"/>
      <c r="Q43" s="49" t="s">
        <v>44</v>
      </c>
      <c r="R43" s="45"/>
      <c r="S43" s="45"/>
      <c r="T43" s="45" t="str">
        <f>IF(N43&gt;=15,"○","")</f>
        <v/>
      </c>
      <c r="U43" s="61"/>
    </row>
    <row r="44" spans="1:21" ht="18" customHeight="1" x14ac:dyDescent="0.2">
      <c r="A44" s="266"/>
      <c r="B44" s="263"/>
      <c r="C44" s="440"/>
      <c r="D44" s="441"/>
      <c r="E44" s="441"/>
      <c r="F44" s="442"/>
      <c r="G44" s="364" t="s">
        <v>322</v>
      </c>
      <c r="H44" s="365"/>
      <c r="I44" s="365"/>
      <c r="J44" s="365"/>
      <c r="K44" s="371" t="s">
        <v>321</v>
      </c>
      <c r="L44" s="371"/>
      <c r="M44" s="372"/>
      <c r="N44" s="548"/>
      <c r="O44" s="548"/>
      <c r="P44" s="548"/>
      <c r="Q44" s="49" t="s">
        <v>188</v>
      </c>
      <c r="R44" s="45"/>
      <c r="S44" s="45"/>
      <c r="T44" s="45" t="str">
        <f>IF(N44&gt;=3,"○","")</f>
        <v/>
      </c>
      <c r="U44" s="61"/>
    </row>
    <row r="45" spans="1:21" ht="18" customHeight="1" x14ac:dyDescent="0.2">
      <c r="A45" s="266"/>
      <c r="B45" s="263"/>
      <c r="C45" s="354" t="s">
        <v>189</v>
      </c>
      <c r="D45" s="355"/>
      <c r="E45" s="355"/>
      <c r="F45" s="355"/>
      <c r="G45" s="355"/>
      <c r="H45" s="355"/>
      <c r="I45" s="355"/>
      <c r="J45" s="355"/>
      <c r="K45" s="355"/>
      <c r="L45" s="355"/>
      <c r="M45" s="355"/>
      <c r="N45" s="355"/>
      <c r="O45" s="355"/>
      <c r="P45" s="355"/>
      <c r="Q45" s="356"/>
      <c r="R45" s="45"/>
      <c r="S45" s="45"/>
      <c r="T45" s="45"/>
      <c r="U45" s="46"/>
    </row>
    <row r="46" spans="1:21" ht="18" customHeight="1" x14ac:dyDescent="0.2">
      <c r="A46" s="266"/>
      <c r="B46" s="263"/>
      <c r="C46" s="354" t="s">
        <v>190</v>
      </c>
      <c r="D46" s="355"/>
      <c r="E46" s="355"/>
      <c r="F46" s="355"/>
      <c r="G46" s="355"/>
      <c r="H46" s="355"/>
      <c r="I46" s="355"/>
      <c r="J46" s="355"/>
      <c r="K46" s="355"/>
      <c r="L46" s="355"/>
      <c r="M46" s="355"/>
      <c r="N46" s="355"/>
      <c r="O46" s="355"/>
      <c r="P46" s="355"/>
      <c r="Q46" s="356"/>
      <c r="R46" s="45"/>
      <c r="S46" s="45"/>
      <c r="T46" s="45"/>
      <c r="U46" s="46"/>
    </row>
    <row r="47" spans="1:21" ht="18" customHeight="1" x14ac:dyDescent="0.2">
      <c r="A47" s="266"/>
      <c r="B47" s="263"/>
      <c r="C47" s="354" t="s">
        <v>547</v>
      </c>
      <c r="D47" s="355"/>
      <c r="E47" s="355"/>
      <c r="F47" s="356"/>
      <c r="G47" s="547" t="s">
        <v>521</v>
      </c>
      <c r="H47" s="456"/>
      <c r="I47" s="456"/>
      <c r="J47" s="544" t="s">
        <v>317</v>
      </c>
      <c r="K47" s="545" t="s">
        <v>522</v>
      </c>
      <c r="L47" s="523"/>
      <c r="M47" s="524" t="s">
        <v>317</v>
      </c>
      <c r="N47" s="653" t="s">
        <v>354</v>
      </c>
      <c r="O47" s="135" t="s">
        <v>355</v>
      </c>
      <c r="P47" s="423" t="str">
        <f>IF(L47=0,"%",L47/H47)</f>
        <v>%</v>
      </c>
      <c r="Q47" s="424"/>
      <c r="R47" s="428" t="str">
        <f t="shared" ref="R47" si="6">IF(OR(L47="",S47="○"),"",IF(P47&gt;=0.9,"○",""))</f>
        <v/>
      </c>
      <c r="S47" s="428"/>
      <c r="T47" s="514" t="str">
        <f>IF(L47="","",IF(P47&lt;0.9,"○",""))</f>
        <v/>
      </c>
      <c r="U47" s="561"/>
    </row>
    <row r="48" spans="1:21" ht="18" customHeight="1" x14ac:dyDescent="0.2">
      <c r="A48" s="266"/>
      <c r="B48" s="263"/>
      <c r="C48" s="354"/>
      <c r="D48" s="355"/>
      <c r="E48" s="355"/>
      <c r="F48" s="356"/>
      <c r="G48" s="506"/>
      <c r="H48" s="378"/>
      <c r="I48" s="378"/>
      <c r="J48" s="508"/>
      <c r="K48" s="546"/>
      <c r="L48" s="377"/>
      <c r="M48" s="365"/>
      <c r="N48" s="642"/>
      <c r="O48" s="144" t="s">
        <v>356</v>
      </c>
      <c r="P48" s="419"/>
      <c r="Q48" s="420"/>
      <c r="R48" s="429"/>
      <c r="S48" s="429"/>
      <c r="T48" s="514"/>
      <c r="U48" s="562"/>
    </row>
    <row r="49" spans="1:21" ht="30" customHeight="1" x14ac:dyDescent="0.2">
      <c r="A49" s="266"/>
      <c r="B49" s="263"/>
      <c r="C49" s="373" t="s">
        <v>596</v>
      </c>
      <c r="D49" s="374"/>
      <c r="E49" s="374"/>
      <c r="F49" s="375"/>
      <c r="G49" s="354" t="s">
        <v>191</v>
      </c>
      <c r="H49" s="355"/>
      <c r="I49" s="355"/>
      <c r="J49" s="203"/>
      <c r="K49" s="204" t="s">
        <v>361</v>
      </c>
      <c r="L49" s="156"/>
      <c r="M49" s="90" t="s">
        <v>318</v>
      </c>
      <c r="N49" s="497"/>
      <c r="O49" s="497"/>
      <c r="P49" s="497"/>
      <c r="Q49" s="49" t="s">
        <v>44</v>
      </c>
      <c r="R49" s="45" t="str">
        <f>IF(J49="○","○",IF(L49="○",IF(N49&lt;=0.3,"○",""),""))</f>
        <v/>
      </c>
      <c r="S49" s="45" t="str">
        <f>IF(L49="○",(IF(N49&gt;0.3,(IF(N49&lt;=0.5,"○","")),"")),"")</f>
        <v/>
      </c>
      <c r="T49" s="45" t="str">
        <f>IF(L49="○",IF(N49&lt;=0.5,"","○"),"")</f>
        <v/>
      </c>
      <c r="U49" s="61"/>
    </row>
    <row r="50" spans="1:21" ht="18" customHeight="1" x14ac:dyDescent="0.2">
      <c r="A50" s="266"/>
      <c r="B50" s="263"/>
      <c r="C50" s="354" t="s">
        <v>192</v>
      </c>
      <c r="D50" s="355"/>
      <c r="E50" s="355"/>
      <c r="F50" s="355"/>
      <c r="G50" s="355"/>
      <c r="H50" s="355"/>
      <c r="I50" s="355"/>
      <c r="J50" s="355"/>
      <c r="K50" s="355"/>
      <c r="L50" s="355"/>
      <c r="M50" s="355"/>
      <c r="N50" s="355"/>
      <c r="O50" s="355"/>
      <c r="P50" s="355"/>
      <c r="Q50" s="356"/>
      <c r="R50" s="45"/>
      <c r="S50" s="45"/>
      <c r="T50" s="45"/>
      <c r="U50" s="61"/>
    </row>
    <row r="51" spans="1:21" ht="18" customHeight="1" x14ac:dyDescent="0.2">
      <c r="A51" s="266"/>
      <c r="B51" s="263"/>
      <c r="C51" s="354" t="s">
        <v>475</v>
      </c>
      <c r="D51" s="355"/>
      <c r="E51" s="355"/>
      <c r="F51" s="355"/>
      <c r="G51" s="355"/>
      <c r="H51" s="355"/>
      <c r="I51" s="355"/>
      <c r="J51" s="355"/>
      <c r="K51" s="355"/>
      <c r="L51" s="355"/>
      <c r="M51" s="355"/>
      <c r="N51" s="355"/>
      <c r="O51" s="355"/>
      <c r="P51" s="355"/>
      <c r="Q51" s="356"/>
      <c r="R51" s="45"/>
      <c r="S51" s="45"/>
      <c r="T51" s="45"/>
      <c r="U51" s="46"/>
    </row>
    <row r="52" spans="1:21" ht="18" customHeight="1" x14ac:dyDescent="0.2">
      <c r="A52" s="558"/>
      <c r="B52" s="281"/>
      <c r="C52" s="397" t="s">
        <v>551</v>
      </c>
      <c r="D52" s="398"/>
      <c r="E52" s="398"/>
      <c r="F52" s="398"/>
      <c r="G52" s="398"/>
      <c r="H52" s="398"/>
      <c r="I52" s="398"/>
      <c r="J52" s="398"/>
      <c r="K52" s="398"/>
      <c r="L52" s="398"/>
      <c r="M52" s="398"/>
      <c r="N52" s="398"/>
      <c r="O52" s="398"/>
      <c r="P52" s="398"/>
      <c r="Q52" s="399"/>
      <c r="R52" s="45"/>
      <c r="S52" s="45"/>
      <c r="T52" s="45"/>
      <c r="U52" s="46"/>
    </row>
    <row r="53" spans="1:21" ht="18" customHeight="1" x14ac:dyDescent="0.2">
      <c r="A53" s="297" t="s">
        <v>86</v>
      </c>
      <c r="B53" s="267" t="s">
        <v>291</v>
      </c>
      <c r="C53" s="357" t="s">
        <v>193</v>
      </c>
      <c r="D53" s="358"/>
      <c r="E53" s="358"/>
      <c r="F53" s="358"/>
      <c r="G53" s="358"/>
      <c r="H53" s="358"/>
      <c r="I53" s="358"/>
      <c r="J53" s="358"/>
      <c r="K53" s="358"/>
      <c r="L53" s="358"/>
      <c r="M53" s="358"/>
      <c r="N53" s="358"/>
      <c r="O53" s="358"/>
      <c r="P53" s="358"/>
      <c r="Q53" s="359"/>
      <c r="R53" s="38"/>
      <c r="S53" s="38"/>
      <c r="T53" s="38"/>
      <c r="U53" s="39"/>
    </row>
    <row r="54" spans="1:21" ht="18" customHeight="1" x14ac:dyDescent="0.2">
      <c r="A54" s="261"/>
      <c r="B54" s="263"/>
      <c r="C54" s="373" t="s">
        <v>194</v>
      </c>
      <c r="D54" s="374"/>
      <c r="E54" s="374"/>
      <c r="F54" s="375"/>
      <c r="G54" s="506" t="s">
        <v>521</v>
      </c>
      <c r="H54" s="498"/>
      <c r="I54" s="559"/>
      <c r="J54" s="508" t="s">
        <v>317</v>
      </c>
      <c r="K54" s="611" t="s">
        <v>522</v>
      </c>
      <c r="L54" s="527"/>
      <c r="M54" s="365" t="s">
        <v>317</v>
      </c>
      <c r="N54" s="642" t="s">
        <v>354</v>
      </c>
      <c r="O54" s="144" t="s">
        <v>355</v>
      </c>
      <c r="P54" s="419" t="str">
        <f>IF(L54=0,"%",L54/H54)</f>
        <v>%</v>
      </c>
      <c r="Q54" s="420"/>
      <c r="R54" s="428" t="str">
        <f t="shared" ref="R54" si="7">IF(OR(L54="",S54="○"),"",IF(P54&gt;=0.9,"○",""))</f>
        <v/>
      </c>
      <c r="S54" s="428"/>
      <c r="T54" s="514" t="str">
        <f>IF(L54="","",IF(P54&lt;0.9,"○",""))</f>
        <v/>
      </c>
      <c r="U54" s="453"/>
    </row>
    <row r="55" spans="1:21" ht="18" customHeight="1" x14ac:dyDescent="0.2">
      <c r="A55" s="261"/>
      <c r="B55" s="263"/>
      <c r="C55" s="373"/>
      <c r="D55" s="374"/>
      <c r="E55" s="374"/>
      <c r="F55" s="375"/>
      <c r="G55" s="376"/>
      <c r="H55" s="498"/>
      <c r="I55" s="559"/>
      <c r="J55" s="509"/>
      <c r="K55" s="612"/>
      <c r="L55" s="528"/>
      <c r="M55" s="507"/>
      <c r="N55" s="645"/>
      <c r="O55" s="144" t="s">
        <v>356</v>
      </c>
      <c r="P55" s="419"/>
      <c r="Q55" s="420"/>
      <c r="R55" s="429"/>
      <c r="S55" s="429"/>
      <c r="T55" s="514"/>
      <c r="U55" s="454"/>
    </row>
    <row r="56" spans="1:21" ht="18" customHeight="1" x14ac:dyDescent="0.2">
      <c r="A56" s="261"/>
      <c r="B56" s="263"/>
      <c r="C56" s="354" t="s">
        <v>195</v>
      </c>
      <c r="D56" s="355"/>
      <c r="E56" s="355"/>
      <c r="F56" s="355"/>
      <c r="G56" s="355"/>
      <c r="H56" s="355"/>
      <c r="I56" s="355"/>
      <c r="J56" s="355"/>
      <c r="K56" s="355"/>
      <c r="L56" s="355"/>
      <c r="M56" s="355"/>
      <c r="N56" s="355"/>
      <c r="O56" s="355"/>
      <c r="P56" s="355"/>
      <c r="Q56" s="356"/>
      <c r="R56" s="45"/>
      <c r="S56" s="45"/>
      <c r="T56" s="45"/>
      <c r="U56" s="46"/>
    </row>
    <row r="57" spans="1:21" ht="18" customHeight="1" thickBot="1" x14ac:dyDescent="0.25">
      <c r="A57" s="262"/>
      <c r="B57" s="264"/>
      <c r="C57" s="519" t="s">
        <v>477</v>
      </c>
      <c r="D57" s="520"/>
      <c r="E57" s="520"/>
      <c r="F57" s="520"/>
      <c r="G57" s="520"/>
      <c r="H57" s="520"/>
      <c r="I57" s="520"/>
      <c r="J57" s="520"/>
      <c r="K57" s="520"/>
      <c r="L57" s="520"/>
      <c r="M57" s="520"/>
      <c r="N57" s="520"/>
      <c r="O57" s="520"/>
      <c r="P57" s="520"/>
      <c r="Q57" s="521"/>
      <c r="R57" s="50"/>
      <c r="S57" s="50"/>
      <c r="T57" s="50"/>
      <c r="U57" s="51"/>
    </row>
    <row r="58" spans="1:21" ht="16.5" customHeight="1" x14ac:dyDescent="0.2">
      <c r="A58" s="302" t="s">
        <v>144</v>
      </c>
      <c r="B58" s="305" t="s">
        <v>145</v>
      </c>
      <c r="C58" s="306"/>
      <c r="D58" s="306"/>
      <c r="E58" s="306"/>
      <c r="F58" s="306"/>
      <c r="G58" s="306"/>
      <c r="H58" s="306"/>
      <c r="I58" s="306"/>
      <c r="J58" s="306"/>
      <c r="K58" s="306"/>
      <c r="L58" s="306"/>
      <c r="M58" s="306"/>
      <c r="N58" s="306"/>
      <c r="O58" s="306"/>
      <c r="P58" s="306"/>
      <c r="Q58" s="307"/>
      <c r="R58" s="282" t="s">
        <v>146</v>
      </c>
      <c r="S58" s="301"/>
      <c r="T58" s="301"/>
      <c r="U58" s="522"/>
    </row>
    <row r="59" spans="1:21" ht="18" customHeight="1" x14ac:dyDescent="0.2">
      <c r="A59" s="303"/>
      <c r="B59" s="308"/>
      <c r="C59" s="309"/>
      <c r="D59" s="309"/>
      <c r="E59" s="309"/>
      <c r="F59" s="309"/>
      <c r="G59" s="309"/>
      <c r="H59" s="309"/>
      <c r="I59" s="309"/>
      <c r="J59" s="309"/>
      <c r="K59" s="309"/>
      <c r="L59" s="309"/>
      <c r="M59" s="309"/>
      <c r="N59" s="309"/>
      <c r="O59" s="309"/>
      <c r="P59" s="309"/>
      <c r="Q59" s="310"/>
      <c r="R59" s="270" t="s">
        <v>147</v>
      </c>
      <c r="S59" s="270" t="s">
        <v>563</v>
      </c>
      <c r="T59" s="271" t="s">
        <v>456</v>
      </c>
      <c r="U59" s="59"/>
    </row>
    <row r="60" spans="1:21" ht="26.25" customHeight="1" thickBot="1" x14ac:dyDescent="0.25">
      <c r="A60" s="304"/>
      <c r="B60" s="311"/>
      <c r="C60" s="312"/>
      <c r="D60" s="312"/>
      <c r="E60" s="312"/>
      <c r="F60" s="312"/>
      <c r="G60" s="312"/>
      <c r="H60" s="312"/>
      <c r="I60" s="312"/>
      <c r="J60" s="312"/>
      <c r="K60" s="312"/>
      <c r="L60" s="312"/>
      <c r="M60" s="312"/>
      <c r="N60" s="312"/>
      <c r="O60" s="312"/>
      <c r="P60" s="312"/>
      <c r="Q60" s="313"/>
      <c r="R60" s="314"/>
      <c r="S60" s="314"/>
      <c r="T60" s="311"/>
      <c r="U60" s="240" t="s">
        <v>148</v>
      </c>
    </row>
    <row r="61" spans="1:21" ht="18" customHeight="1" x14ac:dyDescent="0.2">
      <c r="A61" s="6">
        <v>3</v>
      </c>
      <c r="B61" s="294" t="s">
        <v>196</v>
      </c>
      <c r="C61" s="295"/>
      <c r="D61" s="295"/>
      <c r="E61" s="295"/>
      <c r="F61" s="295"/>
      <c r="G61" s="295"/>
      <c r="H61" s="295"/>
      <c r="I61" s="295"/>
      <c r="J61" s="295"/>
      <c r="K61" s="295"/>
      <c r="L61" s="295"/>
      <c r="M61" s="295"/>
      <c r="N61" s="295"/>
      <c r="O61" s="295"/>
      <c r="P61" s="295"/>
      <c r="Q61" s="295"/>
      <c r="R61" s="295"/>
      <c r="S61" s="295"/>
      <c r="T61" s="295"/>
      <c r="U61" s="296"/>
    </row>
    <row r="62" spans="1:21" ht="18" customHeight="1" x14ac:dyDescent="0.2">
      <c r="A62" s="297" t="s">
        <v>13</v>
      </c>
      <c r="B62" s="267" t="s">
        <v>362</v>
      </c>
      <c r="C62" s="455" t="s">
        <v>252</v>
      </c>
      <c r="D62" s="342"/>
      <c r="E62" s="342"/>
      <c r="F62" s="342"/>
      <c r="G62" s="342"/>
      <c r="H62" s="342"/>
      <c r="I62" s="342"/>
      <c r="J62" s="342"/>
      <c r="K62" s="342"/>
      <c r="L62" s="342"/>
      <c r="M62" s="342"/>
      <c r="N62" s="342"/>
      <c r="O62" s="342"/>
      <c r="P62" s="342"/>
      <c r="Q62" s="343"/>
      <c r="R62" s="38"/>
      <c r="S62" s="38"/>
      <c r="T62" s="38"/>
      <c r="U62" s="39"/>
    </row>
    <row r="63" spans="1:21" ht="18" customHeight="1" x14ac:dyDescent="0.2">
      <c r="A63" s="261"/>
      <c r="B63" s="263"/>
      <c r="C63" s="443" t="s">
        <v>253</v>
      </c>
      <c r="D63" s="444"/>
      <c r="E63" s="444"/>
      <c r="F63" s="444"/>
      <c r="G63" s="444"/>
      <c r="H63" s="444"/>
      <c r="I63" s="444"/>
      <c r="J63" s="444"/>
      <c r="K63" s="444"/>
      <c r="L63" s="444"/>
      <c r="M63" s="444"/>
      <c r="N63" s="444"/>
      <c r="O63" s="444"/>
      <c r="P63" s="444"/>
      <c r="Q63" s="445"/>
      <c r="R63" s="45"/>
      <c r="S63" s="45"/>
      <c r="T63" s="45"/>
      <c r="U63" s="46"/>
    </row>
    <row r="64" spans="1:21" s="1" customFormat="1" ht="18" customHeight="1" x14ac:dyDescent="0.2">
      <c r="A64" s="261"/>
      <c r="B64" s="263"/>
      <c r="C64" s="437" t="s">
        <v>267</v>
      </c>
      <c r="D64" s="438"/>
      <c r="E64" s="438"/>
      <c r="F64" s="439"/>
      <c r="G64" s="354" t="s">
        <v>327</v>
      </c>
      <c r="H64" s="355"/>
      <c r="I64" s="355"/>
      <c r="J64" s="58"/>
      <c r="K64" s="65"/>
      <c r="L64" s="200"/>
      <c r="M64" s="90"/>
      <c r="N64" s="88"/>
      <c r="O64" s="75"/>
      <c r="P64" s="75"/>
      <c r="Q64" s="140"/>
      <c r="R64" s="512"/>
      <c r="S64" s="512"/>
      <c r="T64" s="512"/>
      <c r="U64" s="288"/>
    </row>
    <row r="65" spans="1:21" s="1" customFormat="1" ht="18" customHeight="1" x14ac:dyDescent="0.2">
      <c r="A65" s="261"/>
      <c r="B65" s="263"/>
      <c r="C65" s="434"/>
      <c r="D65" s="435"/>
      <c r="E65" s="435"/>
      <c r="F65" s="436"/>
      <c r="G65" s="354" t="s">
        <v>133</v>
      </c>
      <c r="H65" s="355"/>
      <c r="I65" s="515"/>
      <c r="J65" s="515"/>
      <c r="K65" s="515"/>
      <c r="L65" s="515"/>
      <c r="M65" s="90"/>
      <c r="N65" s="125"/>
      <c r="O65" s="24"/>
      <c r="P65" s="24"/>
      <c r="Q65" s="23"/>
      <c r="R65" s="512"/>
      <c r="S65" s="512"/>
      <c r="T65" s="512"/>
      <c r="U65" s="288"/>
    </row>
    <row r="66" spans="1:21" s="1" customFormat="1" ht="18" customHeight="1" x14ac:dyDescent="0.2">
      <c r="A66" s="261"/>
      <c r="B66" s="263"/>
      <c r="C66" s="434"/>
      <c r="D66" s="435"/>
      <c r="E66" s="435"/>
      <c r="F66" s="436"/>
      <c r="G66" s="354" t="s">
        <v>132</v>
      </c>
      <c r="H66" s="355"/>
      <c r="I66" s="515"/>
      <c r="J66" s="515"/>
      <c r="K66" s="515"/>
      <c r="L66" s="515"/>
      <c r="M66" s="90"/>
      <c r="N66" s="125"/>
      <c r="O66" s="24"/>
      <c r="P66" s="24"/>
      <c r="Q66" s="23"/>
      <c r="R66" s="512"/>
      <c r="S66" s="512"/>
      <c r="T66" s="512"/>
      <c r="U66" s="288"/>
    </row>
    <row r="67" spans="1:21" s="1" customFormat="1" ht="18" customHeight="1" x14ac:dyDescent="0.2">
      <c r="A67" s="261"/>
      <c r="B67" s="263"/>
      <c r="C67" s="434"/>
      <c r="D67" s="435"/>
      <c r="E67" s="435"/>
      <c r="F67" s="436"/>
      <c r="G67" s="446" t="s">
        <v>363</v>
      </c>
      <c r="H67" s="406"/>
      <c r="I67" s="406"/>
      <c r="J67" s="406"/>
      <c r="K67" s="205"/>
      <c r="L67" s="200" t="s">
        <v>1</v>
      </c>
      <c r="M67" s="90"/>
      <c r="N67" s="125"/>
      <c r="O67" s="24"/>
      <c r="P67" s="24"/>
      <c r="Q67" s="23"/>
      <c r="R67" s="512"/>
      <c r="S67" s="512"/>
      <c r="T67" s="512"/>
      <c r="U67" s="288"/>
    </row>
    <row r="68" spans="1:21" s="1" customFormat="1" ht="18" customHeight="1" x14ac:dyDescent="0.2">
      <c r="A68" s="261"/>
      <c r="B68" s="263"/>
      <c r="C68" s="434"/>
      <c r="D68" s="435"/>
      <c r="E68" s="435"/>
      <c r="F68" s="436"/>
      <c r="G68" s="446" t="s">
        <v>0</v>
      </c>
      <c r="H68" s="406"/>
      <c r="I68" s="406"/>
      <c r="J68" s="406"/>
      <c r="K68" s="205"/>
      <c r="L68" s="200" t="s">
        <v>1</v>
      </c>
      <c r="M68" s="90"/>
      <c r="N68" s="31" t="s">
        <v>330</v>
      </c>
      <c r="O68" s="451"/>
      <c r="P68" s="451"/>
      <c r="Q68" s="23" t="s">
        <v>44</v>
      </c>
      <c r="R68" s="512"/>
      <c r="S68" s="512"/>
      <c r="T68" s="512"/>
      <c r="U68" s="288"/>
    </row>
    <row r="69" spans="1:21" s="1" customFormat="1" ht="18" customHeight="1" x14ac:dyDescent="0.2">
      <c r="A69" s="261"/>
      <c r="B69" s="263"/>
      <c r="C69" s="434"/>
      <c r="D69" s="435"/>
      <c r="E69" s="435"/>
      <c r="F69" s="436"/>
      <c r="G69" s="354" t="s">
        <v>546</v>
      </c>
      <c r="H69" s="355"/>
      <c r="I69" s="355"/>
      <c r="J69" s="355"/>
      <c r="K69" s="355"/>
      <c r="L69" s="355"/>
      <c r="M69" s="356"/>
      <c r="N69" s="125"/>
      <c r="O69" s="24"/>
      <c r="P69" s="24"/>
      <c r="Q69" s="23"/>
      <c r="R69" s="512"/>
      <c r="S69" s="512"/>
      <c r="T69" s="512"/>
      <c r="U69" s="288"/>
    </row>
    <row r="70" spans="1:21" s="1" customFormat="1" ht="18" customHeight="1" x14ac:dyDescent="0.2">
      <c r="A70" s="261"/>
      <c r="B70" s="263"/>
      <c r="C70" s="434"/>
      <c r="D70" s="435"/>
      <c r="E70" s="435"/>
      <c r="F70" s="436"/>
      <c r="G70" s="446" t="s">
        <v>328</v>
      </c>
      <c r="H70" s="406"/>
      <c r="I70" s="406"/>
      <c r="J70" s="406"/>
      <c r="K70" s="205"/>
      <c r="L70" s="200" t="s">
        <v>1</v>
      </c>
      <c r="M70" s="90"/>
      <c r="N70" s="31" t="s">
        <v>331</v>
      </c>
      <c r="O70" s="451"/>
      <c r="P70" s="451"/>
      <c r="Q70" s="23" t="s">
        <v>44</v>
      </c>
      <c r="R70" s="512"/>
      <c r="S70" s="512"/>
      <c r="T70" s="512"/>
      <c r="U70" s="288"/>
    </row>
    <row r="71" spans="1:21" s="1" customFormat="1" ht="18" customHeight="1" x14ac:dyDescent="0.2">
      <c r="A71" s="261"/>
      <c r="B71" s="263"/>
      <c r="C71" s="434"/>
      <c r="D71" s="435"/>
      <c r="E71" s="435"/>
      <c r="F71" s="436"/>
      <c r="G71" s="446" t="s">
        <v>131</v>
      </c>
      <c r="H71" s="406"/>
      <c r="I71" s="406"/>
      <c r="J71" s="406"/>
      <c r="K71" s="205"/>
      <c r="L71" s="200" t="s">
        <v>1</v>
      </c>
      <c r="M71" s="90"/>
      <c r="N71" s="125"/>
      <c r="O71" s="24"/>
      <c r="P71" s="24"/>
      <c r="Q71" s="23"/>
      <c r="R71" s="512"/>
      <c r="S71" s="512"/>
      <c r="T71" s="512"/>
      <c r="U71" s="288"/>
    </row>
    <row r="72" spans="1:21" s="1" customFormat="1" ht="18" customHeight="1" x14ac:dyDescent="0.2">
      <c r="A72" s="261"/>
      <c r="B72" s="263"/>
      <c r="C72" s="434"/>
      <c r="D72" s="435"/>
      <c r="E72" s="435"/>
      <c r="F72" s="436"/>
      <c r="G72" s="354" t="s">
        <v>134</v>
      </c>
      <c r="H72" s="355"/>
      <c r="I72" s="355"/>
      <c r="J72" s="355"/>
      <c r="K72" s="355"/>
      <c r="L72" s="355"/>
      <c r="M72" s="90"/>
      <c r="N72" s="125"/>
      <c r="O72" s="24"/>
      <c r="P72" s="24"/>
      <c r="Q72" s="23"/>
      <c r="R72" s="512"/>
      <c r="S72" s="512"/>
      <c r="T72" s="512"/>
      <c r="U72" s="288"/>
    </row>
    <row r="73" spans="1:21" s="1" customFormat="1" ht="18" customHeight="1" x14ac:dyDescent="0.2">
      <c r="A73" s="261"/>
      <c r="B73" s="263"/>
      <c r="C73" s="434"/>
      <c r="D73" s="435"/>
      <c r="E73" s="435"/>
      <c r="F73" s="436"/>
      <c r="G73" s="446" t="s">
        <v>364</v>
      </c>
      <c r="H73" s="406"/>
      <c r="I73" s="406"/>
      <c r="J73" s="406"/>
      <c r="K73" s="205"/>
      <c r="L73" s="200" t="s">
        <v>1</v>
      </c>
      <c r="M73" s="90"/>
      <c r="N73" s="125"/>
      <c r="O73" s="24"/>
      <c r="P73" s="24"/>
      <c r="Q73" s="23"/>
      <c r="R73" s="512"/>
      <c r="S73" s="512"/>
      <c r="T73" s="512"/>
      <c r="U73" s="288"/>
    </row>
    <row r="74" spans="1:21" s="1" customFormat="1" ht="18" customHeight="1" x14ac:dyDescent="0.2">
      <c r="A74" s="261"/>
      <c r="B74" s="263"/>
      <c r="C74" s="440"/>
      <c r="D74" s="441"/>
      <c r="E74" s="441"/>
      <c r="F74" s="442"/>
      <c r="G74" s="102"/>
      <c r="H74" s="58"/>
      <c r="I74" s="201"/>
      <c r="J74" s="162" t="s">
        <v>329</v>
      </c>
      <c r="K74" s="205"/>
      <c r="L74" s="200" t="s">
        <v>1</v>
      </c>
      <c r="M74" s="90"/>
      <c r="N74" s="89"/>
      <c r="O74" s="80"/>
      <c r="P74" s="80"/>
      <c r="Q74" s="163"/>
      <c r="R74" s="513"/>
      <c r="S74" s="513"/>
      <c r="T74" s="513"/>
      <c r="U74" s="454"/>
    </row>
    <row r="75" spans="1:21" s="1" customFormat="1" ht="18" customHeight="1" x14ac:dyDescent="0.2">
      <c r="A75" s="298"/>
      <c r="B75" s="281"/>
      <c r="C75" s="516" t="s">
        <v>254</v>
      </c>
      <c r="D75" s="517"/>
      <c r="E75" s="517"/>
      <c r="F75" s="517"/>
      <c r="G75" s="517"/>
      <c r="H75" s="517"/>
      <c r="I75" s="517"/>
      <c r="J75" s="517"/>
      <c r="K75" s="517"/>
      <c r="L75" s="517"/>
      <c r="M75" s="517"/>
      <c r="N75" s="517"/>
      <c r="O75" s="517"/>
      <c r="P75" s="517"/>
      <c r="Q75" s="518"/>
      <c r="R75" s="64"/>
      <c r="S75" s="64"/>
      <c r="T75" s="64"/>
      <c r="U75" s="41"/>
    </row>
    <row r="76" spans="1:21" ht="18" customHeight="1" x14ac:dyDescent="0.2">
      <c r="A76" s="297" t="s">
        <v>86</v>
      </c>
      <c r="B76" s="267" t="s">
        <v>266</v>
      </c>
      <c r="C76" s="361" t="s">
        <v>255</v>
      </c>
      <c r="D76" s="362"/>
      <c r="E76" s="362"/>
      <c r="F76" s="362"/>
      <c r="G76" s="362"/>
      <c r="H76" s="362"/>
      <c r="I76" s="362"/>
      <c r="J76" s="362"/>
      <c r="K76" s="362"/>
      <c r="L76" s="362"/>
      <c r="M76" s="362"/>
      <c r="N76" s="362"/>
      <c r="O76" s="362"/>
      <c r="P76" s="362"/>
      <c r="Q76" s="363"/>
      <c r="R76" s="38"/>
      <c r="S76" s="38"/>
      <c r="T76" s="38"/>
      <c r="U76" s="39"/>
    </row>
    <row r="77" spans="1:21" ht="18" customHeight="1" x14ac:dyDescent="0.2">
      <c r="A77" s="261"/>
      <c r="B77" s="263"/>
      <c r="C77" s="370" t="s">
        <v>256</v>
      </c>
      <c r="D77" s="371"/>
      <c r="E77" s="371"/>
      <c r="F77" s="371"/>
      <c r="G77" s="371"/>
      <c r="H77" s="371"/>
      <c r="I77" s="371"/>
      <c r="J77" s="371"/>
      <c r="K77" s="371"/>
      <c r="L77" s="371"/>
      <c r="M77" s="371"/>
      <c r="N77" s="371"/>
      <c r="O77" s="371"/>
      <c r="P77" s="371"/>
      <c r="Q77" s="372"/>
      <c r="R77" s="45"/>
      <c r="S77" s="45"/>
      <c r="T77" s="45"/>
      <c r="U77" s="46"/>
    </row>
    <row r="78" spans="1:21" ht="18" customHeight="1" x14ac:dyDescent="0.2">
      <c r="A78" s="261"/>
      <c r="B78" s="263"/>
      <c r="C78" s="370" t="s">
        <v>257</v>
      </c>
      <c r="D78" s="371"/>
      <c r="E78" s="371"/>
      <c r="F78" s="371"/>
      <c r="G78" s="371"/>
      <c r="H78" s="371"/>
      <c r="I78" s="371"/>
      <c r="J78" s="371"/>
      <c r="K78" s="371"/>
      <c r="L78" s="371"/>
      <c r="M78" s="371"/>
      <c r="N78" s="371"/>
      <c r="O78" s="371"/>
      <c r="P78" s="371"/>
      <c r="Q78" s="372"/>
      <c r="R78" s="45"/>
      <c r="S78" s="45"/>
      <c r="T78" s="45"/>
      <c r="U78" s="46"/>
    </row>
    <row r="79" spans="1:21" ht="18" customHeight="1" x14ac:dyDescent="0.2">
      <c r="A79" s="261"/>
      <c r="B79" s="263"/>
      <c r="C79" s="370" t="s">
        <v>258</v>
      </c>
      <c r="D79" s="371"/>
      <c r="E79" s="371"/>
      <c r="F79" s="371"/>
      <c r="G79" s="371"/>
      <c r="H79" s="371"/>
      <c r="I79" s="371"/>
      <c r="J79" s="371"/>
      <c r="K79" s="371"/>
      <c r="L79" s="371"/>
      <c r="M79" s="371"/>
      <c r="N79" s="371"/>
      <c r="O79" s="371"/>
      <c r="P79" s="371"/>
      <c r="Q79" s="372"/>
      <c r="R79" s="45"/>
      <c r="S79" s="45"/>
      <c r="T79" s="45"/>
      <c r="U79" s="46"/>
    </row>
    <row r="80" spans="1:21" ht="18" customHeight="1" x14ac:dyDescent="0.2">
      <c r="A80" s="298"/>
      <c r="B80" s="281"/>
      <c r="C80" s="367" t="s">
        <v>259</v>
      </c>
      <c r="D80" s="368"/>
      <c r="E80" s="368"/>
      <c r="F80" s="368"/>
      <c r="G80" s="368"/>
      <c r="H80" s="368"/>
      <c r="I80" s="368"/>
      <c r="J80" s="368"/>
      <c r="K80" s="368"/>
      <c r="L80" s="368"/>
      <c r="M80" s="368"/>
      <c r="N80" s="368"/>
      <c r="O80" s="368"/>
      <c r="P80" s="368"/>
      <c r="Q80" s="369"/>
      <c r="R80" s="40"/>
      <c r="S80" s="40"/>
      <c r="T80" s="40"/>
      <c r="U80" s="41"/>
    </row>
    <row r="81" spans="1:21" ht="18" customHeight="1" x14ac:dyDescent="0.2">
      <c r="A81" s="297" t="s">
        <v>30</v>
      </c>
      <c r="B81" s="299" t="s">
        <v>197</v>
      </c>
      <c r="C81" s="455" t="s">
        <v>260</v>
      </c>
      <c r="D81" s="342"/>
      <c r="E81" s="342"/>
      <c r="F81" s="342"/>
      <c r="G81" s="342"/>
      <c r="H81" s="342"/>
      <c r="I81" s="342"/>
      <c r="J81" s="342"/>
      <c r="K81" s="342"/>
      <c r="L81" s="342"/>
      <c r="M81" s="342"/>
      <c r="N81" s="342"/>
      <c r="O81" s="342"/>
      <c r="P81" s="342"/>
      <c r="Q81" s="343"/>
      <c r="R81" s="38"/>
      <c r="S81" s="38"/>
      <c r="T81" s="38"/>
      <c r="U81" s="39"/>
    </row>
    <row r="82" spans="1:21" ht="18" customHeight="1" x14ac:dyDescent="0.2">
      <c r="A82" s="261"/>
      <c r="B82" s="319"/>
      <c r="C82" s="434" t="s">
        <v>261</v>
      </c>
      <c r="D82" s="435"/>
      <c r="E82" s="435"/>
      <c r="F82" s="436"/>
      <c r="G82" s="42" t="s">
        <v>521</v>
      </c>
      <c r="H82" s="378"/>
      <c r="I82" s="378"/>
      <c r="J82" s="206" t="s">
        <v>317</v>
      </c>
      <c r="K82" s="44" t="s">
        <v>522</v>
      </c>
      <c r="L82" s="94"/>
      <c r="M82" s="66" t="s">
        <v>317</v>
      </c>
      <c r="N82" s="657" t="s">
        <v>354</v>
      </c>
      <c r="O82" s="144" t="s">
        <v>355</v>
      </c>
      <c r="P82" s="419" t="str">
        <f>IF(L82=0,"%",L82/H82)</f>
        <v>%</v>
      </c>
      <c r="Q82" s="420"/>
      <c r="R82" s="428" t="str">
        <f>IF(L82="","",IF(P82&gt;=0.875,"○",""))</f>
        <v/>
      </c>
      <c r="S82" s="428"/>
      <c r="T82" s="514" t="str">
        <f>IF(P82="","",IF(P82&lt;0.875,"○",""))</f>
        <v/>
      </c>
      <c r="U82" s="453"/>
    </row>
    <row r="83" spans="1:21" ht="18" customHeight="1" x14ac:dyDescent="0.2">
      <c r="A83" s="261"/>
      <c r="B83" s="319"/>
      <c r="C83" s="434"/>
      <c r="D83" s="435"/>
      <c r="E83" s="435"/>
      <c r="F83" s="436"/>
      <c r="G83" s="654" t="s">
        <v>476</v>
      </c>
      <c r="H83" s="655"/>
      <c r="I83" s="656"/>
      <c r="J83" s="656"/>
      <c r="K83" s="656"/>
      <c r="L83" s="656"/>
      <c r="M83" s="656"/>
      <c r="N83" s="658"/>
      <c r="O83" s="134" t="s">
        <v>356</v>
      </c>
      <c r="P83" s="421"/>
      <c r="Q83" s="422"/>
      <c r="R83" s="429"/>
      <c r="S83" s="429"/>
      <c r="T83" s="514"/>
      <c r="U83" s="454"/>
    </row>
    <row r="84" spans="1:21" ht="18" customHeight="1" x14ac:dyDescent="0.2">
      <c r="A84" s="261"/>
      <c r="B84" s="319"/>
      <c r="C84" s="370" t="s">
        <v>365</v>
      </c>
      <c r="D84" s="371"/>
      <c r="E84" s="371"/>
      <c r="F84" s="371"/>
      <c r="G84" s="371"/>
      <c r="H84" s="371"/>
      <c r="I84" s="371"/>
      <c r="J84" s="371"/>
      <c r="K84" s="371"/>
      <c r="L84" s="371"/>
      <c r="M84" s="371"/>
      <c r="N84" s="371"/>
      <c r="O84" s="371"/>
      <c r="P84" s="371"/>
      <c r="Q84" s="372"/>
      <c r="R84" s="45"/>
      <c r="S84" s="45"/>
      <c r="T84" s="45"/>
      <c r="U84" s="46"/>
    </row>
    <row r="85" spans="1:21" ht="18" customHeight="1" x14ac:dyDescent="0.2">
      <c r="A85" s="261"/>
      <c r="B85" s="319"/>
      <c r="C85" s="370" t="s">
        <v>262</v>
      </c>
      <c r="D85" s="371"/>
      <c r="E85" s="371"/>
      <c r="F85" s="371"/>
      <c r="G85" s="371"/>
      <c r="H85" s="371"/>
      <c r="I85" s="371"/>
      <c r="J85" s="371"/>
      <c r="K85" s="371"/>
      <c r="L85" s="371"/>
      <c r="M85" s="371"/>
      <c r="N85" s="371"/>
      <c r="O85" s="371"/>
      <c r="P85" s="371"/>
      <c r="Q85" s="372"/>
      <c r="R85" s="45"/>
      <c r="S85" s="45"/>
      <c r="T85" s="45"/>
      <c r="U85" s="46"/>
    </row>
    <row r="86" spans="1:21" ht="18" customHeight="1" x14ac:dyDescent="0.2">
      <c r="A86" s="298"/>
      <c r="B86" s="300"/>
      <c r="C86" s="367" t="s">
        <v>478</v>
      </c>
      <c r="D86" s="368"/>
      <c r="E86" s="368"/>
      <c r="F86" s="368"/>
      <c r="G86" s="368"/>
      <c r="H86" s="368"/>
      <c r="I86" s="368"/>
      <c r="J86" s="368"/>
      <c r="K86" s="368"/>
      <c r="L86" s="368"/>
      <c r="M86" s="368"/>
      <c r="N86" s="368"/>
      <c r="O86" s="368"/>
      <c r="P86" s="368"/>
      <c r="Q86" s="369"/>
      <c r="R86" s="40"/>
      <c r="S86" s="40"/>
      <c r="T86" s="40"/>
      <c r="U86" s="41"/>
    </row>
    <row r="87" spans="1:21" ht="18" customHeight="1" x14ac:dyDescent="0.2">
      <c r="A87" s="297" t="s">
        <v>39</v>
      </c>
      <c r="B87" s="299" t="s">
        <v>198</v>
      </c>
      <c r="C87" s="361" t="s">
        <v>263</v>
      </c>
      <c r="D87" s="362"/>
      <c r="E87" s="362"/>
      <c r="F87" s="362"/>
      <c r="G87" s="362"/>
      <c r="H87" s="362"/>
      <c r="I87" s="362"/>
      <c r="J87" s="362"/>
      <c r="K87" s="362"/>
      <c r="L87" s="362"/>
      <c r="M87" s="362"/>
      <c r="N87" s="362"/>
      <c r="O87" s="362"/>
      <c r="P87" s="362"/>
      <c r="Q87" s="363"/>
      <c r="R87" s="38"/>
      <c r="S87" s="38"/>
      <c r="T87" s="38"/>
      <c r="U87" s="39"/>
    </row>
    <row r="88" spans="1:21" ht="18" customHeight="1" x14ac:dyDescent="0.2">
      <c r="A88" s="298"/>
      <c r="B88" s="300"/>
      <c r="C88" s="367" t="s">
        <v>264</v>
      </c>
      <c r="D88" s="368"/>
      <c r="E88" s="368"/>
      <c r="F88" s="368"/>
      <c r="G88" s="368"/>
      <c r="H88" s="368"/>
      <c r="I88" s="368"/>
      <c r="J88" s="368"/>
      <c r="K88" s="368"/>
      <c r="L88" s="368"/>
      <c r="M88" s="368"/>
      <c r="N88" s="368"/>
      <c r="O88" s="368"/>
      <c r="P88" s="368"/>
      <c r="Q88" s="369"/>
      <c r="R88" s="40"/>
      <c r="S88" s="40"/>
      <c r="T88" s="40"/>
      <c r="U88" s="41"/>
    </row>
    <row r="89" spans="1:21" ht="18" customHeight="1" x14ac:dyDescent="0.2">
      <c r="A89" s="297" t="s">
        <v>89</v>
      </c>
      <c r="B89" s="267" t="s">
        <v>199</v>
      </c>
      <c r="C89" s="361" t="s">
        <v>366</v>
      </c>
      <c r="D89" s="362"/>
      <c r="E89" s="362"/>
      <c r="F89" s="362"/>
      <c r="G89" s="362"/>
      <c r="H89" s="362"/>
      <c r="I89" s="362"/>
      <c r="J89" s="362"/>
      <c r="K89" s="362"/>
      <c r="L89" s="362"/>
      <c r="M89" s="362"/>
      <c r="N89" s="362"/>
      <c r="O89" s="362"/>
      <c r="P89" s="362"/>
      <c r="Q89" s="363"/>
      <c r="R89" s="38"/>
      <c r="S89" s="38"/>
      <c r="T89" s="38"/>
      <c r="U89" s="39"/>
    </row>
    <row r="90" spans="1:21" ht="18" customHeight="1" x14ac:dyDescent="0.2">
      <c r="A90" s="261"/>
      <c r="B90" s="263"/>
      <c r="C90" s="370" t="s">
        <v>479</v>
      </c>
      <c r="D90" s="371"/>
      <c r="E90" s="371"/>
      <c r="F90" s="371"/>
      <c r="G90" s="371"/>
      <c r="H90" s="371"/>
      <c r="I90" s="371"/>
      <c r="J90" s="371"/>
      <c r="K90" s="371"/>
      <c r="L90" s="371"/>
      <c r="M90" s="371"/>
      <c r="N90" s="371"/>
      <c r="O90" s="371"/>
      <c r="P90" s="371"/>
      <c r="Q90" s="372"/>
      <c r="R90" s="45"/>
      <c r="S90" s="45"/>
      <c r="T90" s="45"/>
      <c r="U90" s="46"/>
    </row>
    <row r="91" spans="1:21" ht="18" customHeight="1" x14ac:dyDescent="0.2">
      <c r="A91" s="298"/>
      <c r="B91" s="281"/>
      <c r="C91" s="367" t="s">
        <v>480</v>
      </c>
      <c r="D91" s="368"/>
      <c r="E91" s="368"/>
      <c r="F91" s="368"/>
      <c r="G91" s="368"/>
      <c r="H91" s="368"/>
      <c r="I91" s="368"/>
      <c r="J91" s="368"/>
      <c r="K91" s="368"/>
      <c r="L91" s="368"/>
      <c r="M91" s="368"/>
      <c r="N91" s="368"/>
      <c r="O91" s="368"/>
      <c r="P91" s="368"/>
      <c r="Q91" s="369"/>
      <c r="R91" s="40"/>
      <c r="S91" s="40"/>
      <c r="T91" s="40"/>
      <c r="U91" s="41"/>
    </row>
    <row r="92" spans="1:21" ht="18" customHeight="1" x14ac:dyDescent="0.2">
      <c r="A92" s="297" t="s">
        <v>7</v>
      </c>
      <c r="B92" s="267" t="s">
        <v>265</v>
      </c>
      <c r="C92" s="361" t="s">
        <v>367</v>
      </c>
      <c r="D92" s="362"/>
      <c r="E92" s="362"/>
      <c r="F92" s="362"/>
      <c r="G92" s="362"/>
      <c r="H92" s="362"/>
      <c r="I92" s="362"/>
      <c r="J92" s="362"/>
      <c r="K92" s="362"/>
      <c r="L92" s="362"/>
      <c r="M92" s="362"/>
      <c r="N92" s="362"/>
      <c r="O92" s="362"/>
      <c r="P92" s="362"/>
      <c r="Q92" s="363"/>
      <c r="R92" s="38"/>
      <c r="S92" s="38"/>
      <c r="T92" s="38"/>
      <c r="U92" s="39"/>
    </row>
    <row r="93" spans="1:21" ht="18" customHeight="1" x14ac:dyDescent="0.2">
      <c r="A93" s="261"/>
      <c r="B93" s="263"/>
      <c r="C93" s="370" t="s">
        <v>368</v>
      </c>
      <c r="D93" s="371"/>
      <c r="E93" s="371"/>
      <c r="F93" s="371"/>
      <c r="G93" s="371"/>
      <c r="H93" s="371"/>
      <c r="I93" s="371"/>
      <c r="J93" s="371"/>
      <c r="K93" s="371"/>
      <c r="L93" s="371"/>
      <c r="M93" s="371"/>
      <c r="N93" s="371"/>
      <c r="O93" s="371"/>
      <c r="P93" s="371"/>
      <c r="Q93" s="372"/>
      <c r="R93" s="45"/>
      <c r="S93" s="45"/>
      <c r="T93" s="45"/>
      <c r="U93" s="46"/>
    </row>
    <row r="94" spans="1:21" ht="18" customHeight="1" x14ac:dyDescent="0.2">
      <c r="A94" s="261"/>
      <c r="B94" s="263"/>
      <c r="C94" s="370" t="s">
        <v>369</v>
      </c>
      <c r="D94" s="371"/>
      <c r="E94" s="371"/>
      <c r="F94" s="372"/>
      <c r="G94" s="42" t="s">
        <v>521</v>
      </c>
      <c r="H94" s="378"/>
      <c r="I94" s="378"/>
      <c r="J94" s="206" t="s">
        <v>317</v>
      </c>
      <c r="K94" s="44" t="s">
        <v>522</v>
      </c>
      <c r="L94" s="94"/>
      <c r="M94" s="43" t="s">
        <v>317</v>
      </c>
      <c r="N94" s="642" t="s">
        <v>354</v>
      </c>
      <c r="O94" s="144" t="s">
        <v>355</v>
      </c>
      <c r="P94" s="419" t="str">
        <f>IF(L94=0,"%",L94/H94)</f>
        <v>%</v>
      </c>
      <c r="Q94" s="420"/>
      <c r="R94" s="428" t="str">
        <f>IF(L94="","",IF(P94&gt;=0.875,"○",""))</f>
        <v/>
      </c>
      <c r="S94" s="428"/>
      <c r="T94" s="514" t="str">
        <f>IF(P94="","",IF(P94&lt;0.875,"○",""))</f>
        <v/>
      </c>
      <c r="U94" s="453"/>
    </row>
    <row r="95" spans="1:21" ht="18" customHeight="1" x14ac:dyDescent="0.2">
      <c r="A95" s="261"/>
      <c r="B95" s="263"/>
      <c r="C95" s="370"/>
      <c r="D95" s="371"/>
      <c r="E95" s="371"/>
      <c r="F95" s="372"/>
      <c r="G95" s="364" t="s">
        <v>476</v>
      </c>
      <c r="H95" s="365"/>
      <c r="I95" s="507"/>
      <c r="J95" s="507"/>
      <c r="K95" s="507"/>
      <c r="L95" s="507"/>
      <c r="M95" s="507"/>
      <c r="N95" s="642"/>
      <c r="O95" s="144" t="s">
        <v>356</v>
      </c>
      <c r="P95" s="419"/>
      <c r="Q95" s="420"/>
      <c r="R95" s="429"/>
      <c r="S95" s="429"/>
      <c r="T95" s="514"/>
      <c r="U95" s="454"/>
    </row>
    <row r="96" spans="1:21" ht="18" customHeight="1" x14ac:dyDescent="0.2">
      <c r="A96" s="261"/>
      <c r="B96" s="263"/>
      <c r="C96" s="370" t="s">
        <v>370</v>
      </c>
      <c r="D96" s="371"/>
      <c r="E96" s="371"/>
      <c r="F96" s="371"/>
      <c r="G96" s="371"/>
      <c r="H96" s="371"/>
      <c r="I96" s="371"/>
      <c r="J96" s="371"/>
      <c r="K96" s="371"/>
      <c r="L96" s="371"/>
      <c r="M96" s="371"/>
      <c r="N96" s="371"/>
      <c r="O96" s="371"/>
      <c r="P96" s="371"/>
      <c r="Q96" s="372"/>
      <c r="R96" s="45"/>
      <c r="S96" s="45"/>
      <c r="T96" s="45"/>
      <c r="U96" s="46"/>
    </row>
    <row r="97" spans="1:21" ht="18" customHeight="1" x14ac:dyDescent="0.2">
      <c r="A97" s="298"/>
      <c r="B97" s="281"/>
      <c r="C97" s="367" t="s">
        <v>371</v>
      </c>
      <c r="D97" s="368"/>
      <c r="E97" s="368"/>
      <c r="F97" s="368"/>
      <c r="G97" s="368"/>
      <c r="H97" s="368"/>
      <c r="I97" s="368"/>
      <c r="J97" s="368"/>
      <c r="K97" s="368"/>
      <c r="L97" s="368"/>
      <c r="M97" s="368"/>
      <c r="N97" s="368"/>
      <c r="O97" s="368"/>
      <c r="P97" s="368"/>
      <c r="Q97" s="369"/>
      <c r="R97" s="40"/>
      <c r="S97" s="40"/>
      <c r="T97" s="40"/>
      <c r="U97" s="41"/>
    </row>
    <row r="98" spans="1:21" ht="18" customHeight="1" x14ac:dyDescent="0.2">
      <c r="A98" s="297" t="s">
        <v>372</v>
      </c>
      <c r="B98" s="267" t="s">
        <v>200</v>
      </c>
      <c r="C98" s="357" t="s">
        <v>373</v>
      </c>
      <c r="D98" s="358"/>
      <c r="E98" s="358"/>
      <c r="F98" s="358"/>
      <c r="G98" s="358"/>
      <c r="H98" s="358"/>
      <c r="I98" s="358"/>
      <c r="J98" s="358"/>
      <c r="K98" s="358"/>
      <c r="L98" s="358"/>
      <c r="M98" s="358"/>
      <c r="N98" s="358"/>
      <c r="O98" s="358"/>
      <c r="P98" s="358"/>
      <c r="Q98" s="359"/>
      <c r="R98" s="38"/>
      <c r="S98" s="38"/>
      <c r="T98" s="38"/>
      <c r="U98" s="39"/>
    </row>
    <row r="99" spans="1:21" ht="18" customHeight="1" x14ac:dyDescent="0.2">
      <c r="A99" s="261"/>
      <c r="B99" s="263"/>
      <c r="C99" s="494" t="s">
        <v>374</v>
      </c>
      <c r="D99" s="495"/>
      <c r="E99" s="495"/>
      <c r="F99" s="495"/>
      <c r="G99" s="495"/>
      <c r="H99" s="495"/>
      <c r="I99" s="495"/>
      <c r="J99" s="495"/>
      <c r="K99" s="495"/>
      <c r="L99" s="495"/>
      <c r="M99" s="495"/>
      <c r="N99" s="495"/>
      <c r="O99" s="495"/>
      <c r="P99" s="495"/>
      <c r="Q99" s="496"/>
      <c r="R99" s="45"/>
      <c r="S99" s="45"/>
      <c r="T99" s="45"/>
      <c r="U99" s="46"/>
    </row>
    <row r="100" spans="1:21" ht="18" customHeight="1" x14ac:dyDescent="0.2">
      <c r="A100" s="261"/>
      <c r="B100" s="263"/>
      <c r="C100" s="437" t="s">
        <v>552</v>
      </c>
      <c r="D100" s="438"/>
      <c r="E100" s="438"/>
      <c r="F100" s="439"/>
      <c r="G100" s="443" t="s">
        <v>540</v>
      </c>
      <c r="H100" s="444"/>
      <c r="I100" s="444"/>
      <c r="J100" s="444"/>
      <c r="K100" s="459" t="s">
        <v>119</v>
      </c>
      <c r="L100" s="459"/>
      <c r="M100" s="460"/>
      <c r="N100" s="136"/>
      <c r="O100" s="136"/>
      <c r="P100" s="457" t="str">
        <f>IF(H101="","%",L102/H102)</f>
        <v>%</v>
      </c>
      <c r="Q100" s="458"/>
      <c r="R100" s="428" t="str">
        <f>IF(P100&lt;=0.9,"○","")</f>
        <v/>
      </c>
      <c r="S100" s="428" t="str">
        <f>IF(P100&gt;0.9,IF(P100&lt;=1,"○",""),"")</f>
        <v/>
      </c>
      <c r="T100" s="428" t="str">
        <f>IF(L101="","",IF(P100&gt;1,"○",""))</f>
        <v/>
      </c>
      <c r="U100" s="453"/>
    </row>
    <row r="101" spans="1:21" ht="18" customHeight="1" x14ac:dyDescent="0.2">
      <c r="A101" s="261"/>
      <c r="B101" s="263"/>
      <c r="C101" s="434"/>
      <c r="D101" s="435"/>
      <c r="E101" s="435"/>
      <c r="F101" s="436"/>
      <c r="G101" s="186" t="s">
        <v>357</v>
      </c>
      <c r="H101" s="622"/>
      <c r="I101" s="622"/>
      <c r="J101" s="187" t="s">
        <v>44</v>
      </c>
      <c r="K101" s="188" t="s">
        <v>358</v>
      </c>
      <c r="L101" s="198"/>
      <c r="M101" s="189" t="s">
        <v>44</v>
      </c>
      <c r="N101" s="661" t="s">
        <v>120</v>
      </c>
      <c r="O101" s="92" t="s">
        <v>122</v>
      </c>
      <c r="P101" s="457"/>
      <c r="Q101" s="458"/>
      <c r="R101" s="285"/>
      <c r="S101" s="285"/>
      <c r="T101" s="285"/>
      <c r="U101" s="288"/>
    </row>
    <row r="102" spans="1:21" ht="18" customHeight="1" x14ac:dyDescent="0.2">
      <c r="A102" s="261"/>
      <c r="B102" s="263"/>
      <c r="C102" s="434"/>
      <c r="D102" s="435"/>
      <c r="E102" s="435"/>
      <c r="F102" s="436"/>
      <c r="G102" s="190" t="s">
        <v>359</v>
      </c>
      <c r="H102" s="379" t="str">
        <f>IF(L101="","",IF((H101*0.025)&lt;6,(H101*0.025),6))</f>
        <v/>
      </c>
      <c r="I102" s="379"/>
      <c r="J102" s="191" t="s">
        <v>44</v>
      </c>
      <c r="K102" s="192" t="s">
        <v>360</v>
      </c>
      <c r="L102" s="199" t="str">
        <f>IF(L101=0,"",(H101-L101))</f>
        <v/>
      </c>
      <c r="M102" s="193" t="s">
        <v>44</v>
      </c>
      <c r="N102" s="662"/>
      <c r="O102" s="145" t="s">
        <v>414</v>
      </c>
      <c r="P102" s="423"/>
      <c r="Q102" s="424"/>
      <c r="R102" s="285"/>
      <c r="S102" s="285"/>
      <c r="T102" s="285"/>
      <c r="U102" s="288"/>
    </row>
    <row r="103" spans="1:21" ht="18" customHeight="1" x14ac:dyDescent="0.2">
      <c r="A103" s="261"/>
      <c r="B103" s="263"/>
      <c r="C103" s="434"/>
      <c r="D103" s="435"/>
      <c r="E103" s="435"/>
      <c r="F103" s="436"/>
      <c r="G103" s="620" t="s">
        <v>585</v>
      </c>
      <c r="H103" s="621"/>
      <c r="I103" s="621"/>
      <c r="J103" s="621"/>
      <c r="K103" s="194" t="s">
        <v>136</v>
      </c>
      <c r="L103" s="195"/>
      <c r="M103" s="196"/>
      <c r="N103" s="257"/>
      <c r="O103" s="91"/>
      <c r="P103" s="421" t="str">
        <f>IF(H105="","%",L105/H105)</f>
        <v>%</v>
      </c>
      <c r="Q103" s="422"/>
      <c r="R103" s="428" t="str">
        <f>IF(P103&lt;=0.9,"○","")</f>
        <v/>
      </c>
      <c r="S103" s="428" t="str">
        <f>IF(P103&gt;0.91,IF(P103&lt;=1,"○",""),"")</f>
        <v/>
      </c>
      <c r="T103" s="428" t="str">
        <f>IF(L104="","",IF(P103&gt;1,"○",""))</f>
        <v/>
      </c>
      <c r="U103" s="453"/>
    </row>
    <row r="104" spans="1:21" ht="18" customHeight="1" x14ac:dyDescent="0.2">
      <c r="A104" s="261"/>
      <c r="B104" s="263"/>
      <c r="C104" s="434"/>
      <c r="D104" s="435"/>
      <c r="E104" s="435"/>
      <c r="F104" s="436"/>
      <c r="G104" s="197" t="s">
        <v>124</v>
      </c>
      <c r="H104" s="498"/>
      <c r="I104" s="498"/>
      <c r="J104" s="187" t="s">
        <v>44</v>
      </c>
      <c r="K104" s="194" t="s">
        <v>125</v>
      </c>
      <c r="L104" s="198"/>
      <c r="M104" s="189" t="s">
        <v>44</v>
      </c>
      <c r="N104" s="659" t="s">
        <v>120</v>
      </c>
      <c r="O104" s="92" t="s">
        <v>122</v>
      </c>
      <c r="P104" s="457"/>
      <c r="Q104" s="458"/>
      <c r="R104" s="285"/>
      <c r="S104" s="285"/>
      <c r="T104" s="285"/>
      <c r="U104" s="288"/>
    </row>
    <row r="105" spans="1:21" ht="18" customHeight="1" x14ac:dyDescent="0.2">
      <c r="A105" s="261"/>
      <c r="B105" s="263"/>
      <c r="C105" s="434"/>
      <c r="D105" s="435"/>
      <c r="E105" s="435"/>
      <c r="F105" s="436"/>
      <c r="G105" s="207" t="s">
        <v>123</v>
      </c>
      <c r="H105" s="416" t="str">
        <f>IF(L104="","",IF((H104*0.25)&lt;5,(H104*0.25),5))</f>
        <v/>
      </c>
      <c r="I105" s="416"/>
      <c r="J105" s="187" t="s">
        <v>44</v>
      </c>
      <c r="K105" s="188" t="s">
        <v>360</v>
      </c>
      <c r="L105" s="208" t="str">
        <f>IF(L104=0,"",H104-L104)</f>
        <v/>
      </c>
      <c r="M105" s="189" t="s">
        <v>44</v>
      </c>
      <c r="N105" s="660"/>
      <c r="O105" s="100" t="s">
        <v>414</v>
      </c>
      <c r="P105" s="457"/>
      <c r="Q105" s="458"/>
      <c r="R105" s="285"/>
      <c r="S105" s="285"/>
      <c r="T105" s="285"/>
      <c r="U105" s="454"/>
    </row>
    <row r="106" spans="1:21" ht="18" customHeight="1" x14ac:dyDescent="0.2">
      <c r="A106" s="261"/>
      <c r="B106" s="263"/>
      <c r="C106" s="354" t="s">
        <v>376</v>
      </c>
      <c r="D106" s="355"/>
      <c r="E106" s="355"/>
      <c r="F106" s="355"/>
      <c r="G106" s="355"/>
      <c r="H106" s="355"/>
      <c r="I106" s="355"/>
      <c r="J106" s="355"/>
      <c r="K106" s="355"/>
      <c r="L106" s="355"/>
      <c r="M106" s="355"/>
      <c r="N106" s="355"/>
      <c r="O106" s="355"/>
      <c r="P106" s="355"/>
      <c r="Q106" s="356"/>
      <c r="R106" s="45"/>
      <c r="S106" s="45"/>
      <c r="T106" s="45"/>
      <c r="U106" s="46"/>
    </row>
    <row r="107" spans="1:21" ht="18" customHeight="1" x14ac:dyDescent="0.2">
      <c r="A107" s="261"/>
      <c r="B107" s="263"/>
      <c r="C107" s="354" t="s">
        <v>482</v>
      </c>
      <c r="D107" s="355"/>
      <c r="E107" s="355"/>
      <c r="F107" s="356"/>
      <c r="G107" s="72" t="s">
        <v>334</v>
      </c>
      <c r="H107" s="456"/>
      <c r="I107" s="456"/>
      <c r="J107" s="209" t="s">
        <v>317</v>
      </c>
      <c r="K107" s="74" t="s">
        <v>335</v>
      </c>
      <c r="L107" s="93"/>
      <c r="M107" s="73" t="s">
        <v>317</v>
      </c>
      <c r="N107" s="663" t="s">
        <v>135</v>
      </c>
      <c r="O107" s="664"/>
      <c r="P107" s="423" t="str">
        <f>IF(L107="","%",L107/H107)</f>
        <v>%</v>
      </c>
      <c r="Q107" s="424"/>
      <c r="R107" s="45" t="str">
        <f>IF(L107="","",IF(P107&gt;=0.25,"○",""))</f>
        <v/>
      </c>
      <c r="S107" s="45"/>
      <c r="T107" s="45" t="str">
        <f>IF(L107="","",IF(P107&lt;0.25,"○",""))</f>
        <v/>
      </c>
      <c r="U107" s="46"/>
    </row>
    <row r="108" spans="1:21" ht="18" customHeight="1" x14ac:dyDescent="0.2">
      <c r="A108" s="261"/>
      <c r="B108" s="263"/>
      <c r="C108" s="354" t="s">
        <v>483</v>
      </c>
      <c r="D108" s="355"/>
      <c r="E108" s="355"/>
      <c r="F108" s="356"/>
      <c r="G108" s="42" t="s">
        <v>333</v>
      </c>
      <c r="H108" s="378"/>
      <c r="I108" s="378"/>
      <c r="J108" s="206" t="s">
        <v>349</v>
      </c>
      <c r="K108" s="44" t="s">
        <v>332</v>
      </c>
      <c r="L108" s="94"/>
      <c r="M108" s="43" t="s">
        <v>349</v>
      </c>
      <c r="N108" s="419" t="str">
        <f>IF(L108="","%",L108/H108)</f>
        <v>%</v>
      </c>
      <c r="O108" s="452"/>
      <c r="P108" s="452"/>
      <c r="Q108" s="420"/>
      <c r="R108" s="45" t="str">
        <f>IF(L108="","",IF(N108&gt;=0.9,"○",""))</f>
        <v/>
      </c>
      <c r="S108" s="45"/>
      <c r="T108" s="45" t="str">
        <f>IF(L108="","",IF(N108&lt;0.9,"○",""))</f>
        <v/>
      </c>
      <c r="U108" s="46"/>
    </row>
    <row r="109" spans="1:21" ht="18" customHeight="1" x14ac:dyDescent="0.2">
      <c r="A109" s="261"/>
      <c r="B109" s="263"/>
      <c r="C109" s="354" t="s">
        <v>377</v>
      </c>
      <c r="D109" s="355"/>
      <c r="E109" s="355"/>
      <c r="F109" s="355"/>
      <c r="G109" s="355"/>
      <c r="H109" s="355"/>
      <c r="I109" s="355"/>
      <c r="J109" s="355"/>
      <c r="K109" s="355"/>
      <c r="L109" s="355"/>
      <c r="M109" s="355"/>
      <c r="N109" s="355"/>
      <c r="O109" s="355"/>
      <c r="P109" s="355"/>
      <c r="Q109" s="356"/>
      <c r="R109" s="45"/>
      <c r="S109" s="45"/>
      <c r="T109" s="45"/>
      <c r="U109" s="46"/>
    </row>
    <row r="110" spans="1:21" ht="18" customHeight="1" thickBot="1" x14ac:dyDescent="0.25">
      <c r="A110" s="262"/>
      <c r="B110" s="264"/>
      <c r="C110" s="519" t="s">
        <v>378</v>
      </c>
      <c r="D110" s="520"/>
      <c r="E110" s="520"/>
      <c r="F110" s="520"/>
      <c r="G110" s="520"/>
      <c r="H110" s="520"/>
      <c r="I110" s="520"/>
      <c r="J110" s="520"/>
      <c r="K110" s="520"/>
      <c r="L110" s="520"/>
      <c r="M110" s="520"/>
      <c r="N110" s="520"/>
      <c r="O110" s="520"/>
      <c r="P110" s="520"/>
      <c r="Q110" s="521"/>
      <c r="R110" s="50"/>
      <c r="S110" s="50"/>
      <c r="T110" s="50"/>
      <c r="U110" s="51"/>
    </row>
    <row r="111" spans="1:21" ht="18" customHeight="1" x14ac:dyDescent="0.2">
      <c r="A111" s="302" t="s">
        <v>144</v>
      </c>
      <c r="B111" s="305" t="s">
        <v>145</v>
      </c>
      <c r="C111" s="306"/>
      <c r="D111" s="306"/>
      <c r="E111" s="306"/>
      <c r="F111" s="306"/>
      <c r="G111" s="306"/>
      <c r="H111" s="306"/>
      <c r="I111" s="306"/>
      <c r="J111" s="306"/>
      <c r="K111" s="306"/>
      <c r="L111" s="306"/>
      <c r="M111" s="306"/>
      <c r="N111" s="306"/>
      <c r="O111" s="306"/>
      <c r="P111" s="306"/>
      <c r="Q111" s="307"/>
      <c r="R111" s="282" t="s">
        <v>146</v>
      </c>
      <c r="S111" s="301"/>
      <c r="T111" s="301"/>
      <c r="U111" s="522"/>
    </row>
    <row r="112" spans="1:21" ht="18" customHeight="1" x14ac:dyDescent="0.2">
      <c r="A112" s="303"/>
      <c r="B112" s="308"/>
      <c r="C112" s="309"/>
      <c r="D112" s="309"/>
      <c r="E112" s="309"/>
      <c r="F112" s="309"/>
      <c r="G112" s="309"/>
      <c r="H112" s="309"/>
      <c r="I112" s="309"/>
      <c r="J112" s="309"/>
      <c r="K112" s="309"/>
      <c r="L112" s="309"/>
      <c r="M112" s="309"/>
      <c r="N112" s="309"/>
      <c r="O112" s="309"/>
      <c r="P112" s="309"/>
      <c r="Q112" s="310"/>
      <c r="R112" s="270" t="s">
        <v>147</v>
      </c>
      <c r="S112" s="270" t="s">
        <v>563</v>
      </c>
      <c r="T112" s="271" t="s">
        <v>456</v>
      </c>
      <c r="U112" s="59"/>
    </row>
    <row r="113" spans="1:24" ht="29.25" customHeight="1" thickBot="1" x14ac:dyDescent="0.25">
      <c r="A113" s="304"/>
      <c r="B113" s="311"/>
      <c r="C113" s="312"/>
      <c r="D113" s="312"/>
      <c r="E113" s="312"/>
      <c r="F113" s="312"/>
      <c r="G113" s="312"/>
      <c r="H113" s="312"/>
      <c r="I113" s="312"/>
      <c r="J113" s="312"/>
      <c r="K113" s="312"/>
      <c r="L113" s="312"/>
      <c r="M113" s="312"/>
      <c r="N113" s="312"/>
      <c r="O113" s="312"/>
      <c r="P113" s="312"/>
      <c r="Q113" s="313"/>
      <c r="R113" s="314"/>
      <c r="S113" s="314"/>
      <c r="T113" s="311"/>
      <c r="U113" s="240" t="s">
        <v>148</v>
      </c>
      <c r="W113" s="571" t="s">
        <v>142</v>
      </c>
      <c r="X113" s="572"/>
    </row>
    <row r="114" spans="1:24" ht="18" customHeight="1" x14ac:dyDescent="0.2">
      <c r="A114" s="6">
        <v>4</v>
      </c>
      <c r="B114" s="294" t="s">
        <v>201</v>
      </c>
      <c r="C114" s="295"/>
      <c r="D114" s="295"/>
      <c r="E114" s="295"/>
      <c r="F114" s="295"/>
      <c r="G114" s="295"/>
      <c r="H114" s="295"/>
      <c r="I114" s="295"/>
      <c r="J114" s="295"/>
      <c r="K114" s="295"/>
      <c r="L114" s="295"/>
      <c r="M114" s="295"/>
      <c r="N114" s="295"/>
      <c r="O114" s="295"/>
      <c r="P114" s="295"/>
      <c r="Q114" s="295"/>
      <c r="R114" s="295"/>
      <c r="S114" s="295"/>
      <c r="T114" s="295"/>
      <c r="U114" s="296"/>
    </row>
    <row r="115" spans="1:24" ht="18" customHeight="1" x14ac:dyDescent="0.2">
      <c r="A115" s="573" t="s">
        <v>53</v>
      </c>
      <c r="B115" s="267" t="s">
        <v>202</v>
      </c>
      <c r="C115" s="455" t="s">
        <v>484</v>
      </c>
      <c r="D115" s="342"/>
      <c r="E115" s="342"/>
      <c r="F115" s="342"/>
      <c r="G115" s="342"/>
      <c r="H115" s="342"/>
      <c r="I115" s="342"/>
      <c r="J115" s="342"/>
      <c r="K115" s="342"/>
      <c r="L115" s="342"/>
      <c r="M115" s="342"/>
      <c r="N115" s="342"/>
      <c r="O115" s="342"/>
      <c r="P115" s="342"/>
      <c r="Q115" s="343"/>
      <c r="R115" s="52"/>
      <c r="S115" s="52"/>
      <c r="T115" s="52"/>
      <c r="U115" s="53"/>
    </row>
    <row r="116" spans="1:24" ht="18" customHeight="1" x14ac:dyDescent="0.2">
      <c r="A116" s="574"/>
      <c r="B116" s="263"/>
      <c r="C116" s="354" t="s">
        <v>268</v>
      </c>
      <c r="D116" s="355"/>
      <c r="E116" s="355"/>
      <c r="F116" s="356"/>
      <c r="G116" s="169" t="s">
        <v>379</v>
      </c>
      <c r="H116" s="431"/>
      <c r="I116" s="431"/>
      <c r="J116" s="214"/>
      <c r="K116" s="256" t="s">
        <v>523</v>
      </c>
      <c r="L116" s="211" t="str">
        <f>IF(L117="","",H117-L117)</f>
        <v/>
      </c>
      <c r="M116" s="212" t="s">
        <v>44</v>
      </c>
      <c r="N116" s="642" t="s">
        <v>135</v>
      </c>
      <c r="O116" s="144" t="s">
        <v>355</v>
      </c>
      <c r="P116" s="419" t="str">
        <f>IF(L117=0,"%",L117/H117)</f>
        <v>%</v>
      </c>
      <c r="Q116" s="420"/>
      <c r="R116" s="428" t="str">
        <f>IF(L117="","",IF(P116&gt;=0.91,"○",""))</f>
        <v/>
      </c>
      <c r="S116" s="428" t="str">
        <f>IF(P116&gt;=0.9,IF(P116&lt;0.91,"○",""),"")</f>
        <v/>
      </c>
      <c r="T116" s="428" t="str">
        <f>IF(L117="","",IF(P116&lt;0.9,"○",""))</f>
        <v/>
      </c>
      <c r="U116" s="453"/>
    </row>
    <row r="117" spans="1:24" ht="18" customHeight="1" x14ac:dyDescent="0.2">
      <c r="A117" s="574"/>
      <c r="B117" s="263"/>
      <c r="C117" s="354"/>
      <c r="D117" s="355"/>
      <c r="E117" s="355"/>
      <c r="F117" s="356"/>
      <c r="G117" s="42" t="s">
        <v>525</v>
      </c>
      <c r="H117" s="378"/>
      <c r="I117" s="378"/>
      <c r="J117" s="206" t="s">
        <v>317</v>
      </c>
      <c r="K117" s="44" t="s">
        <v>524</v>
      </c>
      <c r="L117" s="94"/>
      <c r="M117" s="43" t="s">
        <v>317</v>
      </c>
      <c r="N117" s="642"/>
      <c r="O117" s="144" t="s">
        <v>356</v>
      </c>
      <c r="P117" s="419"/>
      <c r="Q117" s="420"/>
      <c r="R117" s="429"/>
      <c r="S117" s="429"/>
      <c r="T117" s="429"/>
      <c r="U117" s="454"/>
    </row>
    <row r="118" spans="1:24" ht="18" customHeight="1" x14ac:dyDescent="0.2">
      <c r="A118" s="574"/>
      <c r="B118" s="263"/>
      <c r="C118" s="354"/>
      <c r="D118" s="355"/>
      <c r="E118" s="355"/>
      <c r="F118" s="356"/>
      <c r="G118" s="169" t="s">
        <v>380</v>
      </c>
      <c r="H118" s="431"/>
      <c r="I118" s="431"/>
      <c r="J118" s="215"/>
      <c r="K118" s="256" t="s">
        <v>523</v>
      </c>
      <c r="L118" s="211" t="str">
        <f>IF(L119="","",L119-H119)</f>
        <v/>
      </c>
      <c r="M118" s="212" t="s">
        <v>44</v>
      </c>
      <c r="N118" s="642" t="s">
        <v>135</v>
      </c>
      <c r="O118" s="144" t="s">
        <v>355</v>
      </c>
      <c r="P118" s="419" t="str">
        <f>IF(L119=0,"%",L119/H119)</f>
        <v>%</v>
      </c>
      <c r="Q118" s="420"/>
      <c r="R118" s="428" t="str">
        <f>IF(L119="","",IF(P118&lt;=1.09,"○",""))</f>
        <v/>
      </c>
      <c r="S118" s="428" t="str">
        <f>IF(P118&gt;1.09,IF(P118&lt;=1.1,"○",""),"")</f>
        <v/>
      </c>
      <c r="T118" s="428" t="str">
        <f>IF(L119="","",IF(P118&gt;1.1,"○",""))</f>
        <v/>
      </c>
      <c r="U118" s="453"/>
    </row>
    <row r="119" spans="1:24" ht="18" customHeight="1" x14ac:dyDescent="0.2">
      <c r="A119" s="574"/>
      <c r="B119" s="263"/>
      <c r="C119" s="354"/>
      <c r="D119" s="355"/>
      <c r="E119" s="355"/>
      <c r="F119" s="356"/>
      <c r="G119" s="42" t="s">
        <v>525</v>
      </c>
      <c r="H119" s="378"/>
      <c r="I119" s="378"/>
      <c r="J119" s="206" t="s">
        <v>317</v>
      </c>
      <c r="K119" s="44" t="s">
        <v>524</v>
      </c>
      <c r="L119" s="94"/>
      <c r="M119" s="43" t="s">
        <v>317</v>
      </c>
      <c r="N119" s="642"/>
      <c r="O119" s="144" t="s">
        <v>356</v>
      </c>
      <c r="P119" s="419"/>
      <c r="Q119" s="420"/>
      <c r="R119" s="429"/>
      <c r="S119" s="429"/>
      <c r="T119" s="429"/>
      <c r="U119" s="454"/>
    </row>
    <row r="120" spans="1:24" ht="18" customHeight="1" x14ac:dyDescent="0.2">
      <c r="A120" s="574"/>
      <c r="B120" s="263"/>
      <c r="C120" s="354"/>
      <c r="D120" s="355"/>
      <c r="E120" s="355"/>
      <c r="F120" s="356"/>
      <c r="G120" s="169" t="s">
        <v>381</v>
      </c>
      <c r="H120" s="431"/>
      <c r="I120" s="431"/>
      <c r="J120" s="215"/>
      <c r="K120" s="256" t="s">
        <v>523</v>
      </c>
      <c r="L120" s="211" t="str">
        <f>IF(L121="","",H121-L121)</f>
        <v/>
      </c>
      <c r="M120" s="212" t="s">
        <v>44</v>
      </c>
      <c r="N120" s="642" t="s">
        <v>135</v>
      </c>
      <c r="O120" s="144" t="s">
        <v>355</v>
      </c>
      <c r="P120" s="419" t="str">
        <f>IF(L121=0,"%",L121/H121)</f>
        <v>%</v>
      </c>
      <c r="Q120" s="420"/>
      <c r="R120" s="428" t="str">
        <f>IF(L121="","",IF(P120&gt;=0.91,"○",""))</f>
        <v/>
      </c>
      <c r="S120" s="428" t="str">
        <f>IF(P120&gt;=0.9,IF(P120&lt;0.91,"○",""),"")</f>
        <v/>
      </c>
      <c r="T120" s="428" t="str">
        <f>IF(L121="","",IF(P120&lt;0.9,"○",""))</f>
        <v/>
      </c>
      <c r="U120" s="453"/>
    </row>
    <row r="121" spans="1:24" ht="18" customHeight="1" x14ac:dyDescent="0.2">
      <c r="A121" s="574"/>
      <c r="B121" s="263"/>
      <c r="C121" s="354"/>
      <c r="D121" s="355"/>
      <c r="E121" s="355"/>
      <c r="F121" s="356"/>
      <c r="G121" s="42" t="s">
        <v>526</v>
      </c>
      <c r="H121" s="378"/>
      <c r="I121" s="378"/>
      <c r="J121" s="206" t="s">
        <v>317</v>
      </c>
      <c r="K121" s="44" t="s">
        <v>527</v>
      </c>
      <c r="L121" s="94"/>
      <c r="M121" s="43" t="s">
        <v>317</v>
      </c>
      <c r="N121" s="642"/>
      <c r="O121" s="144" t="s">
        <v>356</v>
      </c>
      <c r="P121" s="419"/>
      <c r="Q121" s="420"/>
      <c r="R121" s="429"/>
      <c r="S121" s="429"/>
      <c r="T121" s="429"/>
      <c r="U121" s="454"/>
    </row>
    <row r="122" spans="1:24" ht="18" customHeight="1" x14ac:dyDescent="0.2">
      <c r="A122" s="574"/>
      <c r="B122" s="263"/>
      <c r="C122" s="354"/>
      <c r="D122" s="355"/>
      <c r="E122" s="355"/>
      <c r="F122" s="356"/>
      <c r="G122" s="169" t="s">
        <v>541</v>
      </c>
      <c r="H122" s="431"/>
      <c r="I122" s="431"/>
      <c r="J122" s="215"/>
      <c r="K122" s="256" t="s">
        <v>523</v>
      </c>
      <c r="L122" s="211" t="str">
        <f>IF(L123="","",H123-L123)</f>
        <v/>
      </c>
      <c r="M122" s="212" t="s">
        <v>44</v>
      </c>
      <c r="N122" s="642" t="s">
        <v>135</v>
      </c>
      <c r="O122" s="144" t="s">
        <v>355</v>
      </c>
      <c r="P122" s="419" t="str">
        <f>IF(L123=0,"%",L123/H123)</f>
        <v>%</v>
      </c>
      <c r="Q122" s="420"/>
      <c r="R122" s="428" t="str">
        <f>IF(L123="","",IF(P122&gt;=0.91,"○",""))</f>
        <v/>
      </c>
      <c r="S122" s="428" t="str">
        <f>IF(P122&gt;=0.9,IF(P122&lt;0.91,"○",""),"")</f>
        <v/>
      </c>
      <c r="T122" s="428" t="str">
        <f>IF(L123="","",IF(P122&lt;0.9,"○",""))</f>
        <v/>
      </c>
      <c r="U122" s="453"/>
    </row>
    <row r="123" spans="1:24" ht="18" customHeight="1" x14ac:dyDescent="0.2">
      <c r="A123" s="574"/>
      <c r="B123" s="263"/>
      <c r="C123" s="354"/>
      <c r="D123" s="355"/>
      <c r="E123" s="355"/>
      <c r="F123" s="356"/>
      <c r="G123" s="42" t="s">
        <v>542</v>
      </c>
      <c r="H123" s="378"/>
      <c r="I123" s="378"/>
      <c r="J123" s="206" t="s">
        <v>317</v>
      </c>
      <c r="K123" s="44" t="s">
        <v>543</v>
      </c>
      <c r="L123" s="94"/>
      <c r="M123" s="43" t="s">
        <v>317</v>
      </c>
      <c r="N123" s="642"/>
      <c r="O123" s="144" t="s">
        <v>356</v>
      </c>
      <c r="P123" s="419"/>
      <c r="Q123" s="420"/>
      <c r="R123" s="429"/>
      <c r="S123" s="429"/>
      <c r="T123" s="429"/>
      <c r="U123" s="454"/>
    </row>
    <row r="124" spans="1:24" ht="18" customHeight="1" x14ac:dyDescent="0.2">
      <c r="A124" s="574"/>
      <c r="B124" s="263"/>
      <c r="C124" s="437" t="s">
        <v>382</v>
      </c>
      <c r="D124" s="438"/>
      <c r="E124" s="438"/>
      <c r="F124" s="439"/>
      <c r="G124" s="179" t="s">
        <v>336</v>
      </c>
      <c r="H124" s="58"/>
      <c r="I124" s="355" t="s">
        <v>383</v>
      </c>
      <c r="J124" s="447"/>
      <c r="K124" s="213" t="s">
        <v>126</v>
      </c>
      <c r="L124" s="211" t="str">
        <f>IF(L125="","",L125-H125)</f>
        <v/>
      </c>
      <c r="M124" s="212" t="s">
        <v>44</v>
      </c>
      <c r="N124" s="658" t="s">
        <v>127</v>
      </c>
      <c r="O124" s="135" t="s">
        <v>355</v>
      </c>
      <c r="P124" s="586" t="str">
        <f>IF(L125=0,"%",L125/H125)</f>
        <v>%</v>
      </c>
      <c r="Q124" s="587"/>
      <c r="R124" s="428" t="str">
        <f>IF(P124&lt;=1.0135,"○","")</f>
        <v/>
      </c>
      <c r="S124" s="428" t="str">
        <f>IF(P124&gt;1.0135,IF(P124&lt;=1.015,"○",""),"")</f>
        <v/>
      </c>
      <c r="T124" s="428" t="str">
        <f>IF(L125="","",IF(P124&gt;1.015,"○",""))</f>
        <v/>
      </c>
      <c r="U124" s="453"/>
    </row>
    <row r="125" spans="1:24" ht="18" customHeight="1" x14ac:dyDescent="0.2">
      <c r="A125" s="574"/>
      <c r="B125" s="263"/>
      <c r="C125" s="440"/>
      <c r="D125" s="441"/>
      <c r="E125" s="441"/>
      <c r="F125" s="442"/>
      <c r="G125" s="42" t="s">
        <v>529</v>
      </c>
      <c r="H125" s="378"/>
      <c r="I125" s="378"/>
      <c r="J125" s="206" t="s">
        <v>317</v>
      </c>
      <c r="K125" s="44" t="s">
        <v>528</v>
      </c>
      <c r="L125" s="94"/>
      <c r="M125" s="66" t="s">
        <v>317</v>
      </c>
      <c r="N125" s="653"/>
      <c r="O125" s="144" t="s">
        <v>356</v>
      </c>
      <c r="P125" s="588"/>
      <c r="Q125" s="589"/>
      <c r="R125" s="429"/>
      <c r="S125" s="429"/>
      <c r="T125" s="429"/>
      <c r="U125" s="454"/>
    </row>
    <row r="126" spans="1:24" ht="18" customHeight="1" x14ac:dyDescent="0.2">
      <c r="A126" s="574"/>
      <c r="B126" s="263"/>
      <c r="C126" s="409" t="s">
        <v>384</v>
      </c>
      <c r="D126" s="410"/>
      <c r="E126" s="410"/>
      <c r="F126" s="411"/>
      <c r="G126" s="42" t="s">
        <v>337</v>
      </c>
      <c r="H126" s="378"/>
      <c r="I126" s="378"/>
      <c r="J126" s="43" t="s">
        <v>317</v>
      </c>
      <c r="K126" s="44" t="s">
        <v>338</v>
      </c>
      <c r="L126" s="94"/>
      <c r="M126" s="43" t="s">
        <v>317</v>
      </c>
      <c r="N126" s="665" t="s">
        <v>135</v>
      </c>
      <c r="O126" s="666"/>
      <c r="P126" s="419" t="str">
        <f>IF(L126=0,"%",L126/H126)</f>
        <v>%</v>
      </c>
      <c r="Q126" s="420"/>
      <c r="R126" s="45" t="str">
        <f>IF(L126="","",IF(P126&gt;=0.865,"○",""))</f>
        <v/>
      </c>
      <c r="S126" s="45" t="str">
        <f>IF(L126="","",IF(P126&gt;=0.85,IF(P126&lt;0.865,"○",""),""))</f>
        <v/>
      </c>
      <c r="T126" s="45" t="str">
        <f>IF(L126="","",IF(P126&lt;0.85,"○",""))</f>
        <v/>
      </c>
      <c r="U126" s="57"/>
    </row>
    <row r="127" spans="1:24" ht="18" customHeight="1" x14ac:dyDescent="0.2">
      <c r="A127" s="574"/>
      <c r="B127" s="263"/>
      <c r="C127" s="370" t="s">
        <v>485</v>
      </c>
      <c r="D127" s="371"/>
      <c r="E127" s="371"/>
      <c r="F127" s="371"/>
      <c r="G127" s="371"/>
      <c r="H127" s="371"/>
      <c r="I127" s="371"/>
      <c r="J127" s="371"/>
      <c r="K127" s="371"/>
      <c r="L127" s="371"/>
      <c r="M127" s="371"/>
      <c r="N127" s="371"/>
      <c r="O127" s="371"/>
      <c r="P127" s="371"/>
      <c r="Q127" s="372"/>
      <c r="R127" s="56"/>
      <c r="S127" s="56"/>
      <c r="T127" s="56"/>
      <c r="U127" s="57"/>
    </row>
    <row r="128" spans="1:24" ht="18" customHeight="1" x14ac:dyDescent="0.2">
      <c r="A128" s="574"/>
      <c r="B128" s="263"/>
      <c r="C128" s="370" t="s">
        <v>486</v>
      </c>
      <c r="D128" s="371"/>
      <c r="E128" s="371"/>
      <c r="F128" s="371"/>
      <c r="G128" s="371"/>
      <c r="H128" s="371"/>
      <c r="I128" s="371"/>
      <c r="J128" s="371"/>
      <c r="K128" s="371"/>
      <c r="L128" s="371"/>
      <c r="M128" s="371"/>
      <c r="N128" s="371"/>
      <c r="O128" s="371"/>
      <c r="P128" s="371"/>
      <c r="Q128" s="372"/>
      <c r="R128" s="56"/>
      <c r="S128" s="56"/>
      <c r="T128" s="56"/>
      <c r="U128" s="57"/>
    </row>
    <row r="129" spans="1:23" ht="18" customHeight="1" x14ac:dyDescent="0.2">
      <c r="A129" s="574"/>
      <c r="B129" s="263"/>
      <c r="C129" s="370" t="s">
        <v>487</v>
      </c>
      <c r="D129" s="371"/>
      <c r="E129" s="371"/>
      <c r="F129" s="371"/>
      <c r="G129" s="371"/>
      <c r="H129" s="371"/>
      <c r="I129" s="371"/>
      <c r="J129" s="371"/>
      <c r="K129" s="371"/>
      <c r="L129" s="371"/>
      <c r="M129" s="371"/>
      <c r="N129" s="371"/>
      <c r="O129" s="371"/>
      <c r="P129" s="371"/>
      <c r="Q129" s="372"/>
      <c r="R129" s="71"/>
      <c r="S129" s="71"/>
      <c r="T129" s="71"/>
      <c r="U129" s="129"/>
    </row>
    <row r="130" spans="1:23" ht="18" customHeight="1" x14ac:dyDescent="0.2">
      <c r="A130" s="574"/>
      <c r="B130" s="263"/>
      <c r="C130" s="370" t="s">
        <v>488</v>
      </c>
      <c r="D130" s="371"/>
      <c r="E130" s="371"/>
      <c r="F130" s="371"/>
      <c r="G130" s="371"/>
      <c r="H130" s="371"/>
      <c r="I130" s="371"/>
      <c r="J130" s="371"/>
      <c r="K130" s="371"/>
      <c r="L130" s="371"/>
      <c r="M130" s="371"/>
      <c r="N130" s="371"/>
      <c r="O130" s="371"/>
      <c r="P130" s="371"/>
      <c r="Q130" s="372"/>
      <c r="R130" s="71"/>
      <c r="S130" s="71"/>
      <c r="T130" s="71"/>
      <c r="U130" s="129"/>
    </row>
    <row r="131" spans="1:23" ht="18" customHeight="1" x14ac:dyDescent="0.2">
      <c r="A131" s="575"/>
      <c r="B131" s="281"/>
      <c r="C131" s="367" t="s">
        <v>489</v>
      </c>
      <c r="D131" s="368"/>
      <c r="E131" s="368"/>
      <c r="F131" s="368"/>
      <c r="G131" s="368"/>
      <c r="H131" s="368"/>
      <c r="I131" s="368"/>
      <c r="J131" s="368"/>
      <c r="K131" s="368"/>
      <c r="L131" s="368"/>
      <c r="M131" s="368"/>
      <c r="N131" s="368"/>
      <c r="O131" s="368"/>
      <c r="P131" s="368"/>
      <c r="Q131" s="369"/>
      <c r="R131" s="76"/>
      <c r="S131" s="76"/>
      <c r="T131" s="76"/>
      <c r="U131" s="77"/>
    </row>
    <row r="132" spans="1:23" ht="18" customHeight="1" x14ac:dyDescent="0.2">
      <c r="A132" s="297" t="s">
        <v>86</v>
      </c>
      <c r="B132" s="267" t="s">
        <v>203</v>
      </c>
      <c r="C132" s="361" t="s">
        <v>385</v>
      </c>
      <c r="D132" s="362"/>
      <c r="E132" s="362"/>
      <c r="F132" s="362"/>
      <c r="G132" s="362"/>
      <c r="H132" s="362"/>
      <c r="I132" s="362"/>
      <c r="J132" s="362"/>
      <c r="K132" s="362"/>
      <c r="L132" s="362"/>
      <c r="M132" s="362"/>
      <c r="N132" s="362"/>
      <c r="O132" s="362"/>
      <c r="P132" s="362"/>
      <c r="Q132" s="363"/>
      <c r="R132" s="38"/>
      <c r="S132" s="38"/>
      <c r="T132" s="38"/>
      <c r="U132" s="39"/>
    </row>
    <row r="133" spans="1:23" ht="18" customHeight="1" x14ac:dyDescent="0.2">
      <c r="A133" s="261"/>
      <c r="B133" s="263"/>
      <c r="C133" s="370" t="s">
        <v>386</v>
      </c>
      <c r="D133" s="371"/>
      <c r="E133" s="371"/>
      <c r="F133" s="371"/>
      <c r="G133" s="371"/>
      <c r="H133" s="371"/>
      <c r="I133" s="371"/>
      <c r="J133" s="371"/>
      <c r="K133" s="371"/>
      <c r="L133" s="371"/>
      <c r="M133" s="371"/>
      <c r="N133" s="371"/>
      <c r="O133" s="371"/>
      <c r="P133" s="371"/>
      <c r="Q133" s="372"/>
      <c r="R133" s="45"/>
      <c r="S133" s="45"/>
      <c r="T133" s="45"/>
      <c r="U133" s="46"/>
    </row>
    <row r="134" spans="1:23" ht="18" customHeight="1" x14ac:dyDescent="0.2">
      <c r="A134" s="261"/>
      <c r="B134" s="263"/>
      <c r="C134" s="370" t="s">
        <v>387</v>
      </c>
      <c r="D134" s="371"/>
      <c r="E134" s="371"/>
      <c r="F134" s="371"/>
      <c r="G134" s="371"/>
      <c r="H134" s="371"/>
      <c r="I134" s="371"/>
      <c r="J134" s="371"/>
      <c r="K134" s="371"/>
      <c r="L134" s="371"/>
      <c r="M134" s="371"/>
      <c r="N134" s="371"/>
      <c r="O134" s="371"/>
      <c r="P134" s="371"/>
      <c r="Q134" s="372"/>
      <c r="R134" s="45"/>
      <c r="S134" s="45"/>
      <c r="T134" s="45"/>
      <c r="U134" s="46"/>
    </row>
    <row r="135" spans="1:23" ht="18" customHeight="1" x14ac:dyDescent="0.2">
      <c r="A135" s="261"/>
      <c r="B135" s="263"/>
      <c r="C135" s="370" t="s">
        <v>388</v>
      </c>
      <c r="D135" s="371"/>
      <c r="E135" s="371"/>
      <c r="F135" s="371"/>
      <c r="G135" s="371"/>
      <c r="H135" s="371"/>
      <c r="I135" s="371"/>
      <c r="J135" s="371"/>
      <c r="K135" s="371"/>
      <c r="L135" s="371"/>
      <c r="M135" s="371"/>
      <c r="N135" s="371"/>
      <c r="O135" s="371"/>
      <c r="P135" s="371"/>
      <c r="Q135" s="372"/>
      <c r="R135" s="45"/>
      <c r="S135" s="45"/>
      <c r="T135" s="45"/>
      <c r="U135" s="46"/>
    </row>
    <row r="136" spans="1:23" ht="18" customHeight="1" x14ac:dyDescent="0.2">
      <c r="A136" s="261"/>
      <c r="B136" s="263"/>
      <c r="C136" s="370" t="s">
        <v>389</v>
      </c>
      <c r="D136" s="371"/>
      <c r="E136" s="371"/>
      <c r="F136" s="371"/>
      <c r="G136" s="371"/>
      <c r="H136" s="371"/>
      <c r="I136" s="371"/>
      <c r="J136" s="371"/>
      <c r="K136" s="371"/>
      <c r="L136" s="371"/>
      <c r="M136" s="371"/>
      <c r="N136" s="371"/>
      <c r="O136" s="371"/>
      <c r="P136" s="371"/>
      <c r="Q136" s="372"/>
      <c r="R136" s="45"/>
      <c r="S136" s="45"/>
      <c r="T136" s="45"/>
      <c r="U136" s="46"/>
    </row>
    <row r="137" spans="1:23" ht="18" customHeight="1" x14ac:dyDescent="0.2">
      <c r="A137" s="261"/>
      <c r="B137" s="263"/>
      <c r="C137" s="370" t="s">
        <v>390</v>
      </c>
      <c r="D137" s="371"/>
      <c r="E137" s="371"/>
      <c r="F137" s="371"/>
      <c r="G137" s="371"/>
      <c r="H137" s="371"/>
      <c r="I137" s="371"/>
      <c r="J137" s="371"/>
      <c r="K137" s="371"/>
      <c r="L137" s="371"/>
      <c r="M137" s="371"/>
      <c r="N137" s="371"/>
      <c r="O137" s="371"/>
      <c r="P137" s="371"/>
      <c r="Q137" s="372"/>
      <c r="R137" s="45"/>
      <c r="S137" s="45"/>
      <c r="T137" s="45"/>
      <c r="U137" s="46"/>
    </row>
    <row r="138" spans="1:23" ht="18" customHeight="1" x14ac:dyDescent="0.2">
      <c r="A138" s="261"/>
      <c r="B138" s="263"/>
      <c r="C138" s="370" t="s">
        <v>490</v>
      </c>
      <c r="D138" s="371"/>
      <c r="E138" s="371"/>
      <c r="F138" s="371"/>
      <c r="G138" s="371"/>
      <c r="H138" s="371"/>
      <c r="I138" s="371"/>
      <c r="J138" s="371"/>
      <c r="K138" s="371"/>
      <c r="L138" s="371"/>
      <c r="M138" s="371"/>
      <c r="N138" s="371"/>
      <c r="O138" s="371"/>
      <c r="P138" s="371"/>
      <c r="Q138" s="372"/>
      <c r="R138" s="45"/>
      <c r="S138" s="45"/>
      <c r="T138" s="45"/>
      <c r="U138" s="46"/>
    </row>
    <row r="139" spans="1:23" ht="18" customHeight="1" x14ac:dyDescent="0.2">
      <c r="A139" s="261"/>
      <c r="B139" s="263"/>
      <c r="C139" s="370" t="s">
        <v>479</v>
      </c>
      <c r="D139" s="371"/>
      <c r="E139" s="371"/>
      <c r="F139" s="371"/>
      <c r="G139" s="371"/>
      <c r="H139" s="371"/>
      <c r="I139" s="371"/>
      <c r="J139" s="371"/>
      <c r="K139" s="371"/>
      <c r="L139" s="371"/>
      <c r="M139" s="371"/>
      <c r="N139" s="371"/>
      <c r="O139" s="371"/>
      <c r="P139" s="371"/>
      <c r="Q139" s="372"/>
      <c r="R139" s="69"/>
      <c r="S139" s="69"/>
      <c r="T139" s="69"/>
      <c r="U139" s="70"/>
    </row>
    <row r="140" spans="1:23" ht="18" customHeight="1" x14ac:dyDescent="0.2">
      <c r="A140" s="298"/>
      <c r="B140" s="281"/>
      <c r="C140" s="367" t="s">
        <v>491</v>
      </c>
      <c r="D140" s="368"/>
      <c r="E140" s="368"/>
      <c r="F140" s="368"/>
      <c r="G140" s="368"/>
      <c r="H140" s="368"/>
      <c r="I140" s="368"/>
      <c r="J140" s="368"/>
      <c r="K140" s="368"/>
      <c r="L140" s="368"/>
      <c r="M140" s="368"/>
      <c r="N140" s="368"/>
      <c r="O140" s="368"/>
      <c r="P140" s="368"/>
      <c r="Q140" s="369"/>
      <c r="R140" s="40"/>
      <c r="S140" s="40"/>
      <c r="T140" s="40"/>
      <c r="U140" s="41"/>
    </row>
    <row r="141" spans="1:23" ht="18" customHeight="1" x14ac:dyDescent="0.2">
      <c r="A141" s="297" t="s">
        <v>30</v>
      </c>
      <c r="B141" s="580" t="s">
        <v>391</v>
      </c>
      <c r="C141" s="433" t="s">
        <v>403</v>
      </c>
      <c r="D141" s="268"/>
      <c r="E141" s="268"/>
      <c r="F141" s="290"/>
      <c r="G141" s="467" t="s">
        <v>404</v>
      </c>
      <c r="H141" s="468"/>
      <c r="I141" s="468"/>
      <c r="J141" s="468"/>
      <c r="K141" s="128"/>
      <c r="L141" s="217" t="s">
        <v>28</v>
      </c>
      <c r="M141" s="218"/>
      <c r="N141" s="657" t="s">
        <v>354</v>
      </c>
      <c r="O141" s="144" t="s">
        <v>355</v>
      </c>
      <c r="P141" s="421" t="str">
        <f>IF(L142="","%",L142/H142)</f>
        <v>%</v>
      </c>
      <c r="Q141" s="422"/>
      <c r="R141" s="428" t="str">
        <f>IF(L142="","",IF(P141&gt;=0.92,"○",""))</f>
        <v/>
      </c>
      <c r="S141" s="428" t="str">
        <f>IF(P141&lt;0.92,IF(P141&gt;=0.9,"○",""),"")</f>
        <v/>
      </c>
      <c r="T141" s="428" t="str">
        <f>IF(L142="","",IF(P141&lt;0.9,"○",""))</f>
        <v/>
      </c>
      <c r="U141" s="287"/>
    </row>
    <row r="142" spans="1:23" ht="18" customHeight="1" x14ac:dyDescent="0.2">
      <c r="A142" s="261"/>
      <c r="B142" s="581"/>
      <c r="C142" s="434"/>
      <c r="D142" s="435"/>
      <c r="E142" s="435"/>
      <c r="F142" s="436"/>
      <c r="G142" s="179" t="s">
        <v>130</v>
      </c>
      <c r="H142" s="431"/>
      <c r="I142" s="431"/>
      <c r="J142" s="220" t="s">
        <v>44</v>
      </c>
      <c r="K142" s="162" t="s">
        <v>129</v>
      </c>
      <c r="L142" s="219"/>
      <c r="M142" s="175" t="s">
        <v>44</v>
      </c>
      <c r="N142" s="658"/>
      <c r="O142" s="134" t="s">
        <v>356</v>
      </c>
      <c r="P142" s="457"/>
      <c r="Q142" s="458"/>
      <c r="R142" s="429"/>
      <c r="S142" s="429"/>
      <c r="T142" s="429"/>
      <c r="U142" s="454"/>
    </row>
    <row r="143" spans="1:23" ht="18" customHeight="1" x14ac:dyDescent="0.2">
      <c r="A143" s="261"/>
      <c r="B143" s="581"/>
      <c r="C143" s="437" t="s">
        <v>275</v>
      </c>
      <c r="D143" s="438"/>
      <c r="E143" s="438"/>
      <c r="F143" s="439"/>
      <c r="G143" s="446" t="s">
        <v>394</v>
      </c>
      <c r="H143" s="406"/>
      <c r="I143" s="406"/>
      <c r="J143" s="406"/>
      <c r="K143" s="65"/>
      <c r="L143" s="201" t="s">
        <v>24</v>
      </c>
      <c r="M143" s="221" t="s">
        <v>53</v>
      </c>
      <c r="N143" s="180"/>
      <c r="O143" s="181"/>
      <c r="P143" s="181"/>
      <c r="Q143" s="140" t="s">
        <v>393</v>
      </c>
      <c r="R143" s="512"/>
      <c r="S143" s="490"/>
      <c r="T143" s="490"/>
      <c r="U143" s="491"/>
    </row>
    <row r="144" spans="1:23" ht="18" customHeight="1" x14ac:dyDescent="0.2">
      <c r="A144" s="261"/>
      <c r="B144" s="581"/>
      <c r="C144" s="434"/>
      <c r="D144" s="435"/>
      <c r="E144" s="435"/>
      <c r="F144" s="436"/>
      <c r="G144" s="469" t="s">
        <v>435</v>
      </c>
      <c r="H144" s="431"/>
      <c r="I144" s="431"/>
      <c r="J144" s="431"/>
      <c r="K144" s="431"/>
      <c r="L144" s="156" t="s">
        <v>570</v>
      </c>
      <c r="M144" s="221" t="s">
        <v>86</v>
      </c>
      <c r="N144" s="492" t="s">
        <v>395</v>
      </c>
      <c r="O144" s="473"/>
      <c r="P144" s="473"/>
      <c r="Q144" s="493"/>
      <c r="R144" s="512"/>
      <c r="S144" s="490"/>
      <c r="T144" s="490"/>
      <c r="U144" s="491"/>
      <c r="V144" s="571" t="s">
        <v>142</v>
      </c>
      <c r="W144" s="572"/>
    </row>
    <row r="145" spans="1:21" ht="18" customHeight="1" x14ac:dyDescent="0.2">
      <c r="A145" s="261"/>
      <c r="B145" s="581"/>
      <c r="C145" s="434"/>
      <c r="D145" s="435"/>
      <c r="E145" s="435"/>
      <c r="F145" s="436"/>
      <c r="G145" s="354" t="s">
        <v>578</v>
      </c>
      <c r="H145" s="355"/>
      <c r="I145" s="447"/>
      <c r="J145" s="222"/>
      <c r="K145" s="371" t="s">
        <v>437</v>
      </c>
      <c r="L145" s="371"/>
      <c r="M145" s="221" t="s">
        <v>30</v>
      </c>
      <c r="N145" s="536"/>
      <c r="O145" s="451"/>
      <c r="P145" s="451"/>
      <c r="Q145" s="23" t="s">
        <v>340</v>
      </c>
      <c r="R145" s="512"/>
      <c r="S145" s="490"/>
      <c r="T145" s="490"/>
      <c r="U145" s="491"/>
    </row>
    <row r="146" spans="1:21" ht="18" customHeight="1" x14ac:dyDescent="0.2">
      <c r="A146" s="261"/>
      <c r="B146" s="581"/>
      <c r="C146" s="434"/>
      <c r="D146" s="435"/>
      <c r="E146" s="435"/>
      <c r="F146" s="436"/>
      <c r="G146" s="606" t="s">
        <v>577</v>
      </c>
      <c r="H146" s="607"/>
      <c r="I146" s="667"/>
      <c r="J146" s="222"/>
      <c r="K146" s="371" t="s">
        <v>438</v>
      </c>
      <c r="L146" s="371"/>
      <c r="M146" s="223" t="s">
        <v>39</v>
      </c>
      <c r="N146" s="462" t="s">
        <v>138</v>
      </c>
      <c r="O146" s="463"/>
      <c r="P146" s="463"/>
      <c r="Q146" s="464"/>
      <c r="R146" s="512"/>
      <c r="S146" s="490"/>
      <c r="T146" s="490"/>
      <c r="U146" s="491"/>
    </row>
    <row r="147" spans="1:21" ht="18" customHeight="1" x14ac:dyDescent="0.2">
      <c r="A147" s="261"/>
      <c r="B147" s="581"/>
      <c r="C147" s="434"/>
      <c r="D147" s="435"/>
      <c r="E147" s="435"/>
      <c r="F147" s="436"/>
      <c r="G147" s="102" t="s">
        <v>339</v>
      </c>
      <c r="H147" s="465" t="s">
        <v>396</v>
      </c>
      <c r="I147" s="466"/>
      <c r="J147" s="65"/>
      <c r="K147" s="58" t="s">
        <v>397</v>
      </c>
      <c r="L147" s="355" t="s">
        <v>398</v>
      </c>
      <c r="M147" s="356"/>
      <c r="N147" s="462" t="s">
        <v>139</v>
      </c>
      <c r="O147" s="463"/>
      <c r="P147" s="463"/>
      <c r="Q147" s="464"/>
      <c r="R147" s="512"/>
      <c r="S147" s="490"/>
      <c r="T147" s="490"/>
      <c r="U147" s="491"/>
    </row>
    <row r="148" spans="1:21" ht="18" customHeight="1" x14ac:dyDescent="0.2">
      <c r="A148" s="261"/>
      <c r="B148" s="581"/>
      <c r="C148" s="434"/>
      <c r="D148" s="435"/>
      <c r="E148" s="435"/>
      <c r="F148" s="436"/>
      <c r="G148" s="354" t="s">
        <v>137</v>
      </c>
      <c r="H148" s="355"/>
      <c r="I148" s="355"/>
      <c r="J148" s="355"/>
      <c r="K148" s="355"/>
      <c r="L148" s="355"/>
      <c r="M148" s="356"/>
      <c r="N148" s="536"/>
      <c r="O148" s="451"/>
      <c r="P148" s="451"/>
      <c r="Q148" s="23" t="s">
        <v>340</v>
      </c>
      <c r="R148" s="512"/>
      <c r="S148" s="490"/>
      <c r="T148" s="490"/>
      <c r="U148" s="491"/>
    </row>
    <row r="149" spans="1:21" ht="18" customHeight="1" x14ac:dyDescent="0.2">
      <c r="A149" s="261"/>
      <c r="B149" s="581"/>
      <c r="C149" s="434"/>
      <c r="D149" s="435"/>
      <c r="E149" s="435"/>
      <c r="F149" s="436"/>
      <c r="G149" s="446" t="s">
        <v>399</v>
      </c>
      <c r="H149" s="406"/>
      <c r="I149" s="406"/>
      <c r="J149" s="406"/>
      <c r="K149" s="58"/>
      <c r="L149" s="201" t="s">
        <v>400</v>
      </c>
      <c r="M149" s="58"/>
      <c r="N149" s="58"/>
      <c r="O149" s="58"/>
      <c r="P149" s="58"/>
      <c r="Q149" s="84"/>
      <c r="R149" s="512"/>
      <c r="S149" s="490"/>
      <c r="T149" s="490"/>
      <c r="U149" s="491"/>
    </row>
    <row r="150" spans="1:21" ht="18" customHeight="1" x14ac:dyDescent="0.2">
      <c r="A150" s="261"/>
      <c r="B150" s="581"/>
      <c r="C150" s="434"/>
      <c r="D150" s="435"/>
      <c r="E150" s="435"/>
      <c r="F150" s="436"/>
      <c r="G150" s="446" t="s">
        <v>401</v>
      </c>
      <c r="H150" s="406"/>
      <c r="I150" s="406"/>
      <c r="J150" s="406"/>
      <c r="K150" s="58"/>
      <c r="L150" s="201" t="s">
        <v>28</v>
      </c>
      <c r="M150" s="58"/>
      <c r="N150" s="58"/>
      <c r="O150" s="58"/>
      <c r="P150" s="58"/>
      <c r="Q150" s="84"/>
      <c r="R150" s="512"/>
      <c r="S150" s="490"/>
      <c r="T150" s="490"/>
      <c r="U150" s="491"/>
    </row>
    <row r="151" spans="1:21" ht="18" customHeight="1" x14ac:dyDescent="0.2">
      <c r="A151" s="261"/>
      <c r="B151" s="581"/>
      <c r="C151" s="440"/>
      <c r="D151" s="441"/>
      <c r="E151" s="441"/>
      <c r="F151" s="442"/>
      <c r="G151" s="446" t="s">
        <v>402</v>
      </c>
      <c r="H151" s="406"/>
      <c r="I151" s="406"/>
      <c r="J151" s="406"/>
      <c r="K151" s="65"/>
      <c r="L151" s="201" t="s">
        <v>28</v>
      </c>
      <c r="M151" s="58"/>
      <c r="N151" s="58"/>
      <c r="O151" s="58"/>
      <c r="P151" s="58"/>
      <c r="Q151" s="84"/>
      <c r="R151" s="512"/>
      <c r="S151" s="490"/>
      <c r="T151" s="490"/>
      <c r="U151" s="491"/>
    </row>
    <row r="152" spans="1:21" ht="18" customHeight="1" x14ac:dyDescent="0.2">
      <c r="A152" s="261"/>
      <c r="B152" s="581"/>
      <c r="C152" s="443" t="s">
        <v>553</v>
      </c>
      <c r="D152" s="444"/>
      <c r="E152" s="444"/>
      <c r="F152" s="445"/>
      <c r="G152" s="370" t="s">
        <v>434</v>
      </c>
      <c r="H152" s="371"/>
      <c r="I152" s="371"/>
      <c r="J152" s="371"/>
      <c r="K152" s="371"/>
      <c r="L152" s="371"/>
      <c r="M152" s="372"/>
      <c r="N152" s="182"/>
      <c r="O152" s="172"/>
      <c r="P152" s="457" t="str">
        <f>IF(L154=0,"%",L154/H154)</f>
        <v>%</v>
      </c>
      <c r="Q152" s="458"/>
      <c r="R152" s="428"/>
      <c r="S152" s="428" t="str">
        <f>IF(L154="","",IF(P152&gt;=0.94,"○",""))</f>
        <v/>
      </c>
      <c r="T152" s="428" t="str">
        <f>IF(L154="","",IF(P152&lt;0.94,"○",""))</f>
        <v/>
      </c>
      <c r="U152" s="577"/>
    </row>
    <row r="153" spans="1:21" ht="18" customHeight="1" x14ac:dyDescent="0.2">
      <c r="A153" s="261"/>
      <c r="B153" s="581"/>
      <c r="C153" s="443"/>
      <c r="D153" s="444"/>
      <c r="E153" s="444"/>
      <c r="F153" s="445"/>
      <c r="G153" s="446" t="s">
        <v>433</v>
      </c>
      <c r="H153" s="406"/>
      <c r="I153" s="406"/>
      <c r="J153" s="406"/>
      <c r="K153" s="406"/>
      <c r="L153" s="226"/>
      <c r="M153" s="175" t="s">
        <v>24</v>
      </c>
      <c r="N153" s="658" t="s">
        <v>354</v>
      </c>
      <c r="O153" s="135" t="s">
        <v>355</v>
      </c>
      <c r="P153" s="457"/>
      <c r="Q153" s="458"/>
      <c r="R153" s="285"/>
      <c r="S153" s="285"/>
      <c r="T153" s="285"/>
      <c r="U153" s="272"/>
    </row>
    <row r="154" spans="1:21" ht="18" customHeight="1" x14ac:dyDescent="0.2">
      <c r="A154" s="261"/>
      <c r="B154" s="581"/>
      <c r="C154" s="443"/>
      <c r="D154" s="444"/>
      <c r="E154" s="444"/>
      <c r="F154" s="445"/>
      <c r="G154" s="170" t="s">
        <v>530</v>
      </c>
      <c r="H154" s="461"/>
      <c r="I154" s="461"/>
      <c r="J154" s="224" t="s">
        <v>44</v>
      </c>
      <c r="K154" s="171" t="s">
        <v>531</v>
      </c>
      <c r="L154" s="225"/>
      <c r="M154" s="79" t="s">
        <v>44</v>
      </c>
      <c r="N154" s="658"/>
      <c r="O154" s="134" t="s">
        <v>356</v>
      </c>
      <c r="P154" s="457"/>
      <c r="Q154" s="458"/>
      <c r="R154" s="429"/>
      <c r="S154" s="429"/>
      <c r="T154" s="429"/>
      <c r="U154" s="578"/>
    </row>
    <row r="155" spans="1:21" ht="18" customHeight="1" x14ac:dyDescent="0.2">
      <c r="A155" s="261"/>
      <c r="B155" s="581"/>
      <c r="C155" s="370" t="s">
        <v>392</v>
      </c>
      <c r="D155" s="371"/>
      <c r="E155" s="371"/>
      <c r="F155" s="371"/>
      <c r="G155" s="371"/>
      <c r="H155" s="371"/>
      <c r="I155" s="371"/>
      <c r="J155" s="371"/>
      <c r="K155" s="371"/>
      <c r="L155" s="371"/>
      <c r="M155" s="371"/>
      <c r="N155" s="371"/>
      <c r="O155" s="371"/>
      <c r="P155" s="371"/>
      <c r="Q155" s="372"/>
      <c r="R155" s="45"/>
      <c r="S155" s="45"/>
      <c r="T155" s="45"/>
      <c r="U155" s="46"/>
    </row>
    <row r="156" spans="1:21" ht="18" customHeight="1" x14ac:dyDescent="0.2">
      <c r="A156" s="261"/>
      <c r="B156" s="581"/>
      <c r="C156" s="370" t="s">
        <v>276</v>
      </c>
      <c r="D156" s="371"/>
      <c r="E156" s="371"/>
      <c r="F156" s="371"/>
      <c r="G156" s="371"/>
      <c r="H156" s="371"/>
      <c r="I156" s="371"/>
      <c r="J156" s="371"/>
      <c r="K156" s="371"/>
      <c r="L156" s="371"/>
      <c r="M156" s="371"/>
      <c r="N156" s="371"/>
      <c r="O156" s="371"/>
      <c r="P156" s="371"/>
      <c r="Q156" s="372"/>
      <c r="R156" s="45"/>
      <c r="S156" s="45"/>
      <c r="T156" s="45"/>
      <c r="U156" s="46"/>
    </row>
    <row r="157" spans="1:21" ht="18" customHeight="1" x14ac:dyDescent="0.2">
      <c r="A157" s="261"/>
      <c r="B157" s="581"/>
      <c r="C157" s="370" t="s">
        <v>405</v>
      </c>
      <c r="D157" s="371"/>
      <c r="E157" s="371"/>
      <c r="F157" s="371"/>
      <c r="G157" s="371"/>
      <c r="H157" s="371"/>
      <c r="I157" s="371"/>
      <c r="J157" s="371"/>
      <c r="K157" s="371"/>
      <c r="L157" s="371"/>
      <c r="M157" s="371"/>
      <c r="N157" s="371"/>
      <c r="O157" s="371"/>
      <c r="P157" s="371"/>
      <c r="Q157" s="372"/>
      <c r="R157" s="45"/>
      <c r="S157" s="45"/>
      <c r="T157" s="45"/>
      <c r="U157" s="46"/>
    </row>
    <row r="158" spans="1:21" ht="18" customHeight="1" x14ac:dyDescent="0.2">
      <c r="A158" s="261"/>
      <c r="B158" s="581"/>
      <c r="C158" s="370" t="s">
        <v>554</v>
      </c>
      <c r="D158" s="371"/>
      <c r="E158" s="371"/>
      <c r="F158" s="371"/>
      <c r="G158" s="371"/>
      <c r="H158" s="371"/>
      <c r="I158" s="371"/>
      <c r="J158" s="371"/>
      <c r="K158" s="371"/>
      <c r="L158" s="371"/>
      <c r="M158" s="371"/>
      <c r="N158" s="371"/>
      <c r="O158" s="371"/>
      <c r="P158" s="371"/>
      <c r="Q158" s="372"/>
      <c r="R158" s="45"/>
      <c r="S158" s="45"/>
      <c r="T158" s="45"/>
      <c r="U158" s="46"/>
    </row>
    <row r="159" spans="1:21" ht="18" customHeight="1" x14ac:dyDescent="0.2">
      <c r="A159" s="261"/>
      <c r="B159" s="581"/>
      <c r="C159" s="370" t="s">
        <v>597</v>
      </c>
      <c r="D159" s="371"/>
      <c r="E159" s="371"/>
      <c r="F159" s="371"/>
      <c r="G159" s="371"/>
      <c r="H159" s="371"/>
      <c r="I159" s="371"/>
      <c r="J159" s="371"/>
      <c r="K159" s="371"/>
      <c r="L159" s="371"/>
      <c r="M159" s="371"/>
      <c r="N159" s="371"/>
      <c r="O159" s="371"/>
      <c r="P159" s="371"/>
      <c r="Q159" s="372"/>
      <c r="R159" s="45"/>
      <c r="S159" s="45"/>
      <c r="T159" s="45"/>
      <c r="U159" s="46"/>
    </row>
    <row r="160" spans="1:21" ht="18" customHeight="1" x14ac:dyDescent="0.2">
      <c r="A160" s="261"/>
      <c r="B160" s="581"/>
      <c r="C160" s="354" t="s">
        <v>277</v>
      </c>
      <c r="D160" s="355"/>
      <c r="E160" s="355"/>
      <c r="F160" s="355"/>
      <c r="G160" s="355"/>
      <c r="H160" s="355"/>
      <c r="I160" s="355"/>
      <c r="J160" s="355"/>
      <c r="K160" s="355"/>
      <c r="L160" s="355"/>
      <c r="M160" s="355"/>
      <c r="N160" s="355"/>
      <c r="O160" s="355"/>
      <c r="P160" s="355"/>
      <c r="Q160" s="356"/>
      <c r="R160" s="45"/>
      <c r="S160" s="45"/>
      <c r="T160" s="45"/>
      <c r="U160" s="46"/>
    </row>
    <row r="161" spans="1:21" ht="18" customHeight="1" x14ac:dyDescent="0.2">
      <c r="A161" s="261"/>
      <c r="B161" s="581"/>
      <c r="C161" s="354" t="s">
        <v>406</v>
      </c>
      <c r="D161" s="355"/>
      <c r="E161" s="355"/>
      <c r="F161" s="355"/>
      <c r="G161" s="355"/>
      <c r="H161" s="355"/>
      <c r="I161" s="355"/>
      <c r="J161" s="355"/>
      <c r="K161" s="355"/>
      <c r="L161" s="355"/>
      <c r="M161" s="355"/>
      <c r="N161" s="355"/>
      <c r="O161" s="355"/>
      <c r="P161" s="355"/>
      <c r="Q161" s="356"/>
      <c r="R161" s="69"/>
      <c r="S161" s="69"/>
      <c r="T161" s="69"/>
      <c r="U161" s="70"/>
    </row>
    <row r="162" spans="1:21" ht="18" customHeight="1" x14ac:dyDescent="0.2">
      <c r="A162" s="261"/>
      <c r="B162" s="581"/>
      <c r="C162" s="354" t="s">
        <v>407</v>
      </c>
      <c r="D162" s="355"/>
      <c r="E162" s="355"/>
      <c r="F162" s="355"/>
      <c r="G162" s="355"/>
      <c r="H162" s="355"/>
      <c r="I162" s="355"/>
      <c r="J162" s="355"/>
      <c r="K162" s="355"/>
      <c r="L162" s="355"/>
      <c r="M162" s="355"/>
      <c r="N162" s="355"/>
      <c r="O162" s="355"/>
      <c r="P162" s="355"/>
      <c r="Q162" s="356"/>
      <c r="R162" s="69"/>
      <c r="S162" s="69"/>
      <c r="T162" s="69"/>
      <c r="U162" s="70"/>
    </row>
    <row r="163" spans="1:21" ht="18" customHeight="1" x14ac:dyDescent="0.2">
      <c r="A163" s="261"/>
      <c r="B163" s="581"/>
      <c r="C163" s="354" t="s">
        <v>408</v>
      </c>
      <c r="D163" s="355"/>
      <c r="E163" s="355"/>
      <c r="F163" s="355"/>
      <c r="G163" s="355"/>
      <c r="H163" s="355"/>
      <c r="I163" s="355"/>
      <c r="J163" s="355"/>
      <c r="K163" s="355"/>
      <c r="L163" s="355"/>
      <c r="M163" s="355"/>
      <c r="N163" s="355"/>
      <c r="O163" s="355"/>
      <c r="P163" s="355"/>
      <c r="Q163" s="356"/>
      <c r="R163" s="69"/>
      <c r="S163" s="69"/>
      <c r="T163" s="69"/>
      <c r="U163" s="70"/>
    </row>
    <row r="164" spans="1:21" ht="18" customHeight="1" x14ac:dyDescent="0.2">
      <c r="A164" s="261"/>
      <c r="B164" s="581"/>
      <c r="C164" s="354" t="s">
        <v>409</v>
      </c>
      <c r="D164" s="355"/>
      <c r="E164" s="355"/>
      <c r="F164" s="355"/>
      <c r="G164" s="355"/>
      <c r="H164" s="355"/>
      <c r="I164" s="355"/>
      <c r="J164" s="355"/>
      <c r="K164" s="355"/>
      <c r="L164" s="355"/>
      <c r="M164" s="355"/>
      <c r="N164" s="355"/>
      <c r="O164" s="355"/>
      <c r="P164" s="355"/>
      <c r="Q164" s="356"/>
      <c r="R164" s="69"/>
      <c r="S164" s="69"/>
      <c r="T164" s="69"/>
      <c r="U164" s="70"/>
    </row>
    <row r="165" spans="1:21" ht="18" customHeight="1" x14ac:dyDescent="0.2">
      <c r="A165" s="261"/>
      <c r="B165" s="581"/>
      <c r="C165" s="354" t="s">
        <v>492</v>
      </c>
      <c r="D165" s="355"/>
      <c r="E165" s="355"/>
      <c r="F165" s="355"/>
      <c r="G165" s="355"/>
      <c r="H165" s="355"/>
      <c r="I165" s="355"/>
      <c r="J165" s="355"/>
      <c r="K165" s="355"/>
      <c r="L165" s="355"/>
      <c r="M165" s="355"/>
      <c r="N165" s="355"/>
      <c r="O165" s="355"/>
      <c r="P165" s="355"/>
      <c r="Q165" s="356"/>
      <c r="R165" s="69"/>
      <c r="S165" s="69"/>
      <c r="T165" s="69"/>
      <c r="U165" s="70"/>
    </row>
    <row r="166" spans="1:21" ht="18" customHeight="1" x14ac:dyDescent="0.2">
      <c r="A166" s="298"/>
      <c r="B166" s="582"/>
      <c r="C166" s="397" t="s">
        <v>493</v>
      </c>
      <c r="D166" s="398"/>
      <c r="E166" s="398"/>
      <c r="F166" s="398"/>
      <c r="G166" s="398"/>
      <c r="H166" s="398"/>
      <c r="I166" s="398"/>
      <c r="J166" s="398"/>
      <c r="K166" s="398"/>
      <c r="L166" s="398"/>
      <c r="M166" s="398"/>
      <c r="N166" s="398"/>
      <c r="O166" s="398"/>
      <c r="P166" s="398"/>
      <c r="Q166" s="399"/>
      <c r="R166" s="69"/>
      <c r="S166" s="69"/>
      <c r="T166" s="69"/>
      <c r="U166" s="70"/>
    </row>
    <row r="167" spans="1:21" ht="18" customHeight="1" x14ac:dyDescent="0.2">
      <c r="A167" s="502" t="s">
        <v>39</v>
      </c>
      <c r="B167" s="549" t="s">
        <v>204</v>
      </c>
      <c r="C167" s="361" t="s">
        <v>410</v>
      </c>
      <c r="D167" s="362"/>
      <c r="E167" s="362"/>
      <c r="F167" s="362"/>
      <c r="G167" s="362"/>
      <c r="H167" s="362"/>
      <c r="I167" s="362"/>
      <c r="J167" s="362"/>
      <c r="K167" s="362"/>
      <c r="L167" s="362"/>
      <c r="M167" s="362"/>
      <c r="N167" s="362"/>
      <c r="O167" s="362"/>
      <c r="P167" s="362"/>
      <c r="Q167" s="363"/>
      <c r="R167" s="38"/>
      <c r="S167" s="38"/>
      <c r="T167" s="38"/>
      <c r="U167" s="39"/>
    </row>
    <row r="168" spans="1:21" ht="18" customHeight="1" x14ac:dyDescent="0.2">
      <c r="A168" s="502"/>
      <c r="B168" s="549"/>
      <c r="C168" s="370" t="s">
        <v>411</v>
      </c>
      <c r="D168" s="371"/>
      <c r="E168" s="371"/>
      <c r="F168" s="371"/>
      <c r="G168" s="371"/>
      <c r="H168" s="371"/>
      <c r="I168" s="371"/>
      <c r="J168" s="371"/>
      <c r="K168" s="371"/>
      <c r="L168" s="371"/>
      <c r="M168" s="371"/>
      <c r="N168" s="371"/>
      <c r="O168" s="371"/>
      <c r="P168" s="371"/>
      <c r="Q168" s="372"/>
      <c r="R168" s="69"/>
      <c r="S168" s="69"/>
      <c r="T168" s="69"/>
      <c r="U168" s="46"/>
    </row>
    <row r="169" spans="1:21" ht="18" customHeight="1" x14ac:dyDescent="0.2">
      <c r="A169" s="502"/>
      <c r="B169" s="549"/>
      <c r="C169" s="367" t="s">
        <v>412</v>
      </c>
      <c r="D169" s="368"/>
      <c r="E169" s="368"/>
      <c r="F169" s="368"/>
      <c r="G169" s="368"/>
      <c r="H169" s="368"/>
      <c r="I169" s="368"/>
      <c r="J169" s="368"/>
      <c r="K169" s="368"/>
      <c r="L169" s="368"/>
      <c r="M169" s="368"/>
      <c r="N169" s="368"/>
      <c r="O169" s="368"/>
      <c r="P169" s="368"/>
      <c r="Q169" s="369"/>
      <c r="R169" s="69"/>
      <c r="S169" s="69"/>
      <c r="T169" s="69"/>
      <c r="U169" s="41"/>
    </row>
    <row r="170" spans="1:21" ht="18" customHeight="1" x14ac:dyDescent="0.2">
      <c r="A170" s="502" t="s">
        <v>89</v>
      </c>
      <c r="B170" s="549" t="s">
        <v>494</v>
      </c>
      <c r="C170" s="361" t="s">
        <v>495</v>
      </c>
      <c r="D170" s="362"/>
      <c r="E170" s="362"/>
      <c r="F170" s="362"/>
      <c r="G170" s="362"/>
      <c r="H170" s="362"/>
      <c r="I170" s="362"/>
      <c r="J170" s="362"/>
      <c r="K170" s="362"/>
      <c r="L170" s="362"/>
      <c r="M170" s="362"/>
      <c r="N170" s="362"/>
      <c r="O170" s="362"/>
      <c r="P170" s="362"/>
      <c r="Q170" s="363"/>
      <c r="R170" s="38"/>
      <c r="S170" s="38"/>
      <c r="T170" s="38"/>
      <c r="U170" s="39"/>
    </row>
    <row r="171" spans="1:21" ht="18" customHeight="1" x14ac:dyDescent="0.2">
      <c r="A171" s="502"/>
      <c r="B171" s="549"/>
      <c r="C171" s="370" t="s">
        <v>497</v>
      </c>
      <c r="D171" s="371"/>
      <c r="E171" s="371"/>
      <c r="F171" s="371"/>
      <c r="G171" s="371"/>
      <c r="H171" s="371"/>
      <c r="I171" s="371"/>
      <c r="J171" s="371"/>
      <c r="K171" s="371"/>
      <c r="L171" s="371"/>
      <c r="M171" s="371"/>
      <c r="N171" s="371"/>
      <c r="O171" s="371"/>
      <c r="P171" s="371"/>
      <c r="Q171" s="372"/>
      <c r="R171" s="45"/>
      <c r="S171" s="45"/>
      <c r="T171" s="45"/>
      <c r="U171" s="46"/>
    </row>
    <row r="172" spans="1:21" ht="18" customHeight="1" x14ac:dyDescent="0.2">
      <c r="A172" s="502"/>
      <c r="B172" s="549"/>
      <c r="C172" s="370" t="s">
        <v>496</v>
      </c>
      <c r="D172" s="371"/>
      <c r="E172" s="371"/>
      <c r="F172" s="371"/>
      <c r="G172" s="371"/>
      <c r="H172" s="371"/>
      <c r="I172" s="371"/>
      <c r="J172" s="371"/>
      <c r="K172" s="371"/>
      <c r="L172" s="371"/>
      <c r="M172" s="371"/>
      <c r="N172" s="371"/>
      <c r="O172" s="371"/>
      <c r="P172" s="371"/>
      <c r="Q172" s="372"/>
      <c r="R172" s="45"/>
      <c r="S172" s="45"/>
      <c r="T172" s="45"/>
      <c r="U172" s="46"/>
    </row>
    <row r="173" spans="1:21" ht="18" customHeight="1" thickBot="1" x14ac:dyDescent="0.25">
      <c r="A173" s="503"/>
      <c r="B173" s="344"/>
      <c r="C173" s="448" t="s">
        <v>498</v>
      </c>
      <c r="D173" s="449"/>
      <c r="E173" s="449"/>
      <c r="F173" s="449"/>
      <c r="G173" s="449"/>
      <c r="H173" s="449"/>
      <c r="I173" s="449"/>
      <c r="J173" s="449"/>
      <c r="K173" s="449"/>
      <c r="L173" s="449"/>
      <c r="M173" s="449"/>
      <c r="N173" s="449"/>
      <c r="O173" s="449"/>
      <c r="P173" s="449"/>
      <c r="Q173" s="450"/>
      <c r="R173" s="50"/>
      <c r="S173" s="50"/>
      <c r="T173" s="50"/>
      <c r="U173" s="51"/>
    </row>
    <row r="174" spans="1:21" ht="18" customHeight="1" x14ac:dyDescent="0.2">
      <c r="A174" s="302" t="s">
        <v>144</v>
      </c>
      <c r="B174" s="305" t="s">
        <v>145</v>
      </c>
      <c r="C174" s="306"/>
      <c r="D174" s="306"/>
      <c r="E174" s="306"/>
      <c r="F174" s="306"/>
      <c r="G174" s="306"/>
      <c r="H174" s="306"/>
      <c r="I174" s="306"/>
      <c r="J174" s="306"/>
      <c r="K174" s="306"/>
      <c r="L174" s="306"/>
      <c r="M174" s="306"/>
      <c r="N174" s="306"/>
      <c r="O174" s="306"/>
      <c r="P174" s="306"/>
      <c r="Q174" s="307"/>
      <c r="R174" s="282" t="s">
        <v>146</v>
      </c>
      <c r="S174" s="301"/>
      <c r="T174" s="301"/>
      <c r="U174" s="522"/>
    </row>
    <row r="175" spans="1:21" ht="19.5" customHeight="1" x14ac:dyDescent="0.2">
      <c r="A175" s="303"/>
      <c r="B175" s="308"/>
      <c r="C175" s="309"/>
      <c r="D175" s="309"/>
      <c r="E175" s="309"/>
      <c r="F175" s="309"/>
      <c r="G175" s="309"/>
      <c r="H175" s="309"/>
      <c r="I175" s="309"/>
      <c r="J175" s="309"/>
      <c r="K175" s="309"/>
      <c r="L175" s="309"/>
      <c r="M175" s="309"/>
      <c r="N175" s="309"/>
      <c r="O175" s="309"/>
      <c r="P175" s="309"/>
      <c r="Q175" s="310"/>
      <c r="R175" s="270" t="s">
        <v>147</v>
      </c>
      <c r="S175" s="270" t="s">
        <v>563</v>
      </c>
      <c r="T175" s="271" t="s">
        <v>456</v>
      </c>
      <c r="U175" s="59"/>
    </row>
    <row r="176" spans="1:21" ht="27.75" customHeight="1" thickBot="1" x14ac:dyDescent="0.25">
      <c r="A176" s="304"/>
      <c r="B176" s="311"/>
      <c r="C176" s="312"/>
      <c r="D176" s="312"/>
      <c r="E176" s="312"/>
      <c r="F176" s="312"/>
      <c r="G176" s="312"/>
      <c r="H176" s="312"/>
      <c r="I176" s="312"/>
      <c r="J176" s="312"/>
      <c r="K176" s="312"/>
      <c r="L176" s="312"/>
      <c r="M176" s="312"/>
      <c r="N176" s="312"/>
      <c r="O176" s="312"/>
      <c r="P176" s="312"/>
      <c r="Q176" s="313"/>
      <c r="R176" s="314"/>
      <c r="S176" s="314"/>
      <c r="T176" s="311"/>
      <c r="U176" s="240" t="s">
        <v>148</v>
      </c>
    </row>
    <row r="177" spans="1:21" ht="18" customHeight="1" x14ac:dyDescent="0.2">
      <c r="A177" s="6">
        <v>5</v>
      </c>
      <c r="B177" s="294" t="s">
        <v>205</v>
      </c>
      <c r="C177" s="295"/>
      <c r="D177" s="295"/>
      <c r="E177" s="295"/>
      <c r="F177" s="295"/>
      <c r="G177" s="295"/>
      <c r="H177" s="295"/>
      <c r="I177" s="295"/>
      <c r="J177" s="295"/>
      <c r="K177" s="295"/>
      <c r="L177" s="295"/>
      <c r="M177" s="295"/>
      <c r="N177" s="295"/>
      <c r="O177" s="295"/>
      <c r="P177" s="295"/>
      <c r="Q177" s="295"/>
      <c r="R177" s="295"/>
      <c r="S177" s="295"/>
      <c r="T177" s="295"/>
      <c r="U177" s="296"/>
    </row>
    <row r="178" spans="1:21" ht="18" customHeight="1" x14ac:dyDescent="0.2">
      <c r="A178" s="297" t="s">
        <v>53</v>
      </c>
      <c r="B178" s="267" t="s">
        <v>206</v>
      </c>
      <c r="C178" s="361" t="s">
        <v>292</v>
      </c>
      <c r="D178" s="362"/>
      <c r="E178" s="362"/>
      <c r="F178" s="362"/>
      <c r="G178" s="362"/>
      <c r="H178" s="362"/>
      <c r="I178" s="362"/>
      <c r="J178" s="362"/>
      <c r="K178" s="362"/>
      <c r="L178" s="362"/>
      <c r="M178" s="362"/>
      <c r="N178" s="362"/>
      <c r="O178" s="362"/>
      <c r="P178" s="362"/>
      <c r="Q178" s="363"/>
      <c r="R178" s="38"/>
      <c r="S178" s="38"/>
      <c r="T178" s="38"/>
      <c r="U178" s="39"/>
    </row>
    <row r="179" spans="1:21" ht="18" customHeight="1" x14ac:dyDescent="0.2">
      <c r="A179" s="261"/>
      <c r="B179" s="263"/>
      <c r="C179" s="370" t="s">
        <v>293</v>
      </c>
      <c r="D179" s="371"/>
      <c r="E179" s="371"/>
      <c r="F179" s="371"/>
      <c r="G179" s="371"/>
      <c r="H179" s="371"/>
      <c r="I179" s="371"/>
      <c r="J179" s="371"/>
      <c r="K179" s="371"/>
      <c r="L179" s="371"/>
      <c r="M179" s="371"/>
      <c r="N179" s="371"/>
      <c r="O179" s="371"/>
      <c r="P179" s="371"/>
      <c r="Q179" s="372"/>
      <c r="R179" s="45"/>
      <c r="S179" s="45"/>
      <c r="T179" s="45"/>
      <c r="U179" s="46"/>
    </row>
    <row r="180" spans="1:21" ht="18" customHeight="1" x14ac:dyDescent="0.2">
      <c r="A180" s="261"/>
      <c r="B180" s="263"/>
      <c r="C180" s="364" t="s">
        <v>294</v>
      </c>
      <c r="D180" s="365"/>
      <c r="E180" s="365"/>
      <c r="F180" s="365"/>
      <c r="G180" s="365"/>
      <c r="H180" s="365"/>
      <c r="I180" s="365"/>
      <c r="J180" s="365"/>
      <c r="K180" s="365"/>
      <c r="L180" s="365"/>
      <c r="M180" s="365"/>
      <c r="N180" s="365"/>
      <c r="O180" s="365"/>
      <c r="P180" s="365"/>
      <c r="Q180" s="366"/>
      <c r="R180" s="69"/>
      <c r="S180" s="69"/>
      <c r="T180" s="69"/>
      <c r="U180" s="70"/>
    </row>
    <row r="181" spans="1:21" ht="18" customHeight="1" x14ac:dyDescent="0.2">
      <c r="A181" s="261"/>
      <c r="B181" s="263"/>
      <c r="C181" s="364" t="s">
        <v>598</v>
      </c>
      <c r="D181" s="365"/>
      <c r="E181" s="365"/>
      <c r="F181" s="365"/>
      <c r="G181" s="365"/>
      <c r="H181" s="365"/>
      <c r="I181" s="365"/>
      <c r="J181" s="365"/>
      <c r="K181" s="365"/>
      <c r="L181" s="365"/>
      <c r="M181" s="365"/>
      <c r="N181" s="365"/>
      <c r="O181" s="365"/>
      <c r="P181" s="365"/>
      <c r="Q181" s="366"/>
      <c r="R181" s="69"/>
      <c r="S181" s="69"/>
      <c r="T181" s="69"/>
      <c r="U181" s="70"/>
    </row>
    <row r="182" spans="1:21" ht="18" customHeight="1" x14ac:dyDescent="0.2">
      <c r="A182" s="261"/>
      <c r="B182" s="263"/>
      <c r="C182" s="364" t="s">
        <v>499</v>
      </c>
      <c r="D182" s="365"/>
      <c r="E182" s="365"/>
      <c r="F182" s="365"/>
      <c r="G182" s="365"/>
      <c r="H182" s="365"/>
      <c r="I182" s="365"/>
      <c r="J182" s="365"/>
      <c r="K182" s="365"/>
      <c r="L182" s="365"/>
      <c r="M182" s="365"/>
      <c r="N182" s="365"/>
      <c r="O182" s="365"/>
      <c r="P182" s="365"/>
      <c r="Q182" s="366"/>
      <c r="R182" s="69"/>
      <c r="S182" s="69"/>
      <c r="T182" s="69"/>
      <c r="U182" s="70"/>
    </row>
    <row r="183" spans="1:21" ht="18" customHeight="1" x14ac:dyDescent="0.2">
      <c r="A183" s="298"/>
      <c r="B183" s="281"/>
      <c r="C183" s="364" t="s">
        <v>500</v>
      </c>
      <c r="D183" s="365"/>
      <c r="E183" s="365"/>
      <c r="F183" s="365"/>
      <c r="G183" s="365"/>
      <c r="H183" s="365"/>
      <c r="I183" s="365"/>
      <c r="J183" s="365"/>
      <c r="K183" s="365"/>
      <c r="L183" s="365"/>
      <c r="M183" s="365"/>
      <c r="N183" s="365"/>
      <c r="O183" s="365"/>
      <c r="P183" s="365"/>
      <c r="Q183" s="366"/>
      <c r="R183" s="40"/>
      <c r="S183" s="40"/>
      <c r="T183" s="40"/>
      <c r="U183" s="41"/>
    </row>
    <row r="184" spans="1:21" ht="18" customHeight="1" x14ac:dyDescent="0.2">
      <c r="A184" s="297" t="s">
        <v>207</v>
      </c>
      <c r="B184" s="299" t="s">
        <v>208</v>
      </c>
      <c r="C184" s="361" t="s">
        <v>295</v>
      </c>
      <c r="D184" s="362"/>
      <c r="E184" s="362"/>
      <c r="F184" s="362"/>
      <c r="G184" s="362"/>
      <c r="H184" s="362"/>
      <c r="I184" s="362"/>
      <c r="J184" s="362"/>
      <c r="K184" s="362"/>
      <c r="L184" s="362"/>
      <c r="M184" s="362"/>
      <c r="N184" s="362"/>
      <c r="O184" s="362"/>
      <c r="P184" s="362"/>
      <c r="Q184" s="363"/>
      <c r="R184" s="82"/>
      <c r="S184" s="82"/>
      <c r="T184" s="82"/>
      <c r="U184" s="83"/>
    </row>
    <row r="185" spans="1:21" ht="18" customHeight="1" x14ac:dyDescent="0.2">
      <c r="A185" s="261"/>
      <c r="B185" s="319"/>
      <c r="C185" s="370" t="s">
        <v>296</v>
      </c>
      <c r="D185" s="371"/>
      <c r="E185" s="371"/>
      <c r="F185" s="371"/>
      <c r="G185" s="371"/>
      <c r="H185" s="371"/>
      <c r="I185" s="371"/>
      <c r="J185" s="371"/>
      <c r="K185" s="371"/>
      <c r="L185" s="371"/>
      <c r="M185" s="371"/>
      <c r="N185" s="371"/>
      <c r="O185" s="371"/>
      <c r="P185" s="371"/>
      <c r="Q185" s="372"/>
      <c r="R185" s="45"/>
      <c r="S185" s="45"/>
      <c r="T185" s="45"/>
      <c r="U185" s="46"/>
    </row>
    <row r="186" spans="1:21" ht="18" customHeight="1" x14ac:dyDescent="0.2">
      <c r="A186" s="261"/>
      <c r="B186" s="319"/>
      <c r="C186" s="370" t="s">
        <v>297</v>
      </c>
      <c r="D186" s="371"/>
      <c r="E186" s="371"/>
      <c r="F186" s="371"/>
      <c r="G186" s="371"/>
      <c r="H186" s="371"/>
      <c r="I186" s="371"/>
      <c r="J186" s="371"/>
      <c r="K186" s="371"/>
      <c r="L186" s="371"/>
      <c r="M186" s="371"/>
      <c r="N186" s="371"/>
      <c r="O186" s="371"/>
      <c r="P186" s="371"/>
      <c r="Q186" s="372"/>
      <c r="R186" s="45"/>
      <c r="S186" s="45"/>
      <c r="T186" s="45"/>
      <c r="U186" s="46"/>
    </row>
    <row r="187" spans="1:21" ht="18" customHeight="1" x14ac:dyDescent="0.2">
      <c r="A187" s="261"/>
      <c r="B187" s="319"/>
      <c r="C187" s="370" t="s">
        <v>298</v>
      </c>
      <c r="D187" s="371"/>
      <c r="E187" s="371"/>
      <c r="F187" s="371"/>
      <c r="G187" s="371"/>
      <c r="H187" s="371"/>
      <c r="I187" s="371"/>
      <c r="J187" s="371"/>
      <c r="K187" s="371"/>
      <c r="L187" s="371"/>
      <c r="M187" s="371"/>
      <c r="N187" s="371"/>
      <c r="O187" s="371"/>
      <c r="P187" s="371"/>
      <c r="Q187" s="372"/>
      <c r="R187" s="45"/>
      <c r="S187" s="45"/>
      <c r="T187" s="45"/>
      <c r="U187" s="46"/>
    </row>
    <row r="188" spans="1:21" ht="18" customHeight="1" x14ac:dyDescent="0.2">
      <c r="A188" s="298"/>
      <c r="B188" s="300"/>
      <c r="C188" s="367" t="s">
        <v>299</v>
      </c>
      <c r="D188" s="368"/>
      <c r="E188" s="368"/>
      <c r="F188" s="368"/>
      <c r="G188" s="368"/>
      <c r="H188" s="368"/>
      <c r="I188" s="368"/>
      <c r="J188" s="368"/>
      <c r="K188" s="368"/>
      <c r="L188" s="368"/>
      <c r="M188" s="368"/>
      <c r="N188" s="368"/>
      <c r="O188" s="368"/>
      <c r="P188" s="368"/>
      <c r="Q188" s="369"/>
      <c r="R188" s="40"/>
      <c r="S188" s="40"/>
      <c r="T188" s="40"/>
      <c r="U188" s="41"/>
    </row>
    <row r="189" spans="1:21" ht="18" customHeight="1" x14ac:dyDescent="0.2">
      <c r="A189" s="297" t="s">
        <v>209</v>
      </c>
      <c r="B189" s="267" t="s">
        <v>210</v>
      </c>
      <c r="C189" s="361" t="s">
        <v>300</v>
      </c>
      <c r="D189" s="362"/>
      <c r="E189" s="362"/>
      <c r="F189" s="362"/>
      <c r="G189" s="362"/>
      <c r="H189" s="362"/>
      <c r="I189" s="362"/>
      <c r="J189" s="362"/>
      <c r="K189" s="362"/>
      <c r="L189" s="362"/>
      <c r="M189" s="362"/>
      <c r="N189" s="362"/>
      <c r="O189" s="362"/>
      <c r="P189" s="362"/>
      <c r="Q189" s="363"/>
      <c r="R189" s="38"/>
      <c r="S189" s="38"/>
      <c r="T189" s="38"/>
      <c r="U189" s="39"/>
    </row>
    <row r="190" spans="1:21" ht="18" customHeight="1" x14ac:dyDescent="0.2">
      <c r="A190" s="261"/>
      <c r="B190" s="263"/>
      <c r="C190" s="370" t="s">
        <v>302</v>
      </c>
      <c r="D190" s="371"/>
      <c r="E190" s="371"/>
      <c r="F190" s="371"/>
      <c r="G190" s="371"/>
      <c r="H190" s="371"/>
      <c r="I190" s="371"/>
      <c r="J190" s="371"/>
      <c r="K190" s="371"/>
      <c r="L190" s="371"/>
      <c r="M190" s="371"/>
      <c r="N190" s="371"/>
      <c r="O190" s="371"/>
      <c r="P190" s="371"/>
      <c r="Q190" s="372"/>
      <c r="R190" s="45"/>
      <c r="S190" s="45"/>
      <c r="T190" s="45"/>
      <c r="U190" s="46"/>
    </row>
    <row r="191" spans="1:21" ht="18" customHeight="1" x14ac:dyDescent="0.2">
      <c r="A191" s="298"/>
      <c r="B191" s="281"/>
      <c r="C191" s="367" t="s">
        <v>301</v>
      </c>
      <c r="D191" s="368"/>
      <c r="E191" s="368"/>
      <c r="F191" s="368"/>
      <c r="G191" s="368"/>
      <c r="H191" s="368"/>
      <c r="I191" s="368"/>
      <c r="J191" s="368"/>
      <c r="K191" s="368"/>
      <c r="L191" s="368"/>
      <c r="M191" s="368"/>
      <c r="N191" s="368"/>
      <c r="O191" s="368"/>
      <c r="P191" s="368"/>
      <c r="Q191" s="369"/>
      <c r="R191" s="40"/>
      <c r="S191" s="40"/>
      <c r="T191" s="40"/>
      <c r="U191" s="41"/>
    </row>
    <row r="192" spans="1:21" ht="18" customHeight="1" x14ac:dyDescent="0.2">
      <c r="A192" s="297" t="s">
        <v>211</v>
      </c>
      <c r="B192" s="267" t="s">
        <v>212</v>
      </c>
      <c r="C192" s="361" t="s">
        <v>303</v>
      </c>
      <c r="D192" s="362"/>
      <c r="E192" s="362"/>
      <c r="F192" s="362"/>
      <c r="G192" s="362"/>
      <c r="H192" s="362"/>
      <c r="I192" s="362"/>
      <c r="J192" s="362"/>
      <c r="K192" s="362"/>
      <c r="L192" s="362"/>
      <c r="M192" s="362"/>
      <c r="N192" s="362"/>
      <c r="O192" s="362"/>
      <c r="P192" s="362"/>
      <c r="Q192" s="363"/>
      <c r="R192" s="38"/>
      <c r="S192" s="38"/>
      <c r="T192" s="38"/>
      <c r="U192" s="39"/>
    </row>
    <row r="193" spans="1:21" ht="18" customHeight="1" x14ac:dyDescent="0.2">
      <c r="A193" s="298"/>
      <c r="B193" s="281"/>
      <c r="C193" s="367" t="s">
        <v>304</v>
      </c>
      <c r="D193" s="368"/>
      <c r="E193" s="368"/>
      <c r="F193" s="368"/>
      <c r="G193" s="368"/>
      <c r="H193" s="368"/>
      <c r="I193" s="368"/>
      <c r="J193" s="368"/>
      <c r="K193" s="368"/>
      <c r="L193" s="368"/>
      <c r="M193" s="368"/>
      <c r="N193" s="368"/>
      <c r="O193" s="368"/>
      <c r="P193" s="368"/>
      <c r="Q193" s="369"/>
      <c r="R193" s="40"/>
      <c r="S193" s="40"/>
      <c r="T193" s="40"/>
      <c r="U193" s="41"/>
    </row>
    <row r="194" spans="1:21" ht="18" customHeight="1" x14ac:dyDescent="0.2">
      <c r="A194" s="297" t="s">
        <v>89</v>
      </c>
      <c r="B194" s="299" t="s">
        <v>213</v>
      </c>
      <c r="C194" s="361" t="s">
        <v>305</v>
      </c>
      <c r="D194" s="362"/>
      <c r="E194" s="362"/>
      <c r="F194" s="362"/>
      <c r="G194" s="362"/>
      <c r="H194" s="362"/>
      <c r="I194" s="362"/>
      <c r="J194" s="362"/>
      <c r="K194" s="362"/>
      <c r="L194" s="362"/>
      <c r="M194" s="362"/>
      <c r="N194" s="362"/>
      <c r="O194" s="362"/>
      <c r="P194" s="362"/>
      <c r="Q194" s="363"/>
      <c r="R194" s="38"/>
      <c r="S194" s="38"/>
      <c r="T194" s="38"/>
      <c r="U194" s="39"/>
    </row>
    <row r="195" spans="1:21" ht="18" customHeight="1" x14ac:dyDescent="0.2">
      <c r="A195" s="261"/>
      <c r="B195" s="319"/>
      <c r="C195" s="370" t="s">
        <v>306</v>
      </c>
      <c r="D195" s="371"/>
      <c r="E195" s="371"/>
      <c r="F195" s="371"/>
      <c r="G195" s="371"/>
      <c r="H195" s="371"/>
      <c r="I195" s="371"/>
      <c r="J195" s="371"/>
      <c r="K195" s="371"/>
      <c r="L195" s="371"/>
      <c r="M195" s="371"/>
      <c r="N195" s="371"/>
      <c r="O195" s="371"/>
      <c r="P195" s="371"/>
      <c r="Q195" s="372"/>
      <c r="R195" s="45"/>
      <c r="S195" s="45"/>
      <c r="T195" s="45"/>
      <c r="U195" s="46"/>
    </row>
    <row r="196" spans="1:21" ht="18" customHeight="1" x14ac:dyDescent="0.2">
      <c r="A196" s="261"/>
      <c r="B196" s="319"/>
      <c r="C196" s="370" t="s">
        <v>3</v>
      </c>
      <c r="D196" s="371"/>
      <c r="E196" s="371"/>
      <c r="F196" s="371"/>
      <c r="G196" s="371"/>
      <c r="H196" s="371"/>
      <c r="I196" s="371"/>
      <c r="J196" s="371"/>
      <c r="K196" s="371"/>
      <c r="L196" s="371"/>
      <c r="M196" s="371"/>
      <c r="N196" s="371"/>
      <c r="O196" s="371"/>
      <c r="P196" s="371"/>
      <c r="Q196" s="372"/>
      <c r="R196" s="45"/>
      <c r="S196" s="45"/>
      <c r="T196" s="45"/>
      <c r="U196" s="46"/>
    </row>
    <row r="197" spans="1:21" ht="18" customHeight="1" x14ac:dyDescent="0.2">
      <c r="A197" s="261"/>
      <c r="B197" s="319"/>
      <c r="C197" s="400" t="s">
        <v>307</v>
      </c>
      <c r="D197" s="401"/>
      <c r="E197" s="401"/>
      <c r="F197" s="446" t="s">
        <v>413</v>
      </c>
      <c r="G197" s="406"/>
      <c r="H197" s="406"/>
      <c r="I197" s="406"/>
      <c r="J197" s="431"/>
      <c r="K197" s="431"/>
      <c r="L197" s="227" t="s">
        <v>24</v>
      </c>
      <c r="M197" s="125"/>
      <c r="N197" s="24"/>
      <c r="O197" s="24"/>
      <c r="P197" s="24"/>
      <c r="Q197" s="23"/>
      <c r="R197" s="428" t="str">
        <f>IF($F$199="○",IF($N$200&lt;$K$200,"",IF($N$202&lt;$K$200,"","○")),IF($F$202="○",IF($N$200&lt;$K$203*0.5*1.2,"",IF($N$202&lt;$K$203*0.5*1.2,"","○")),""))</f>
        <v/>
      </c>
      <c r="S197" s="428" t="str">
        <f>IF(R197="○","",IF($F$199="○",IF($N$200&lt;$K$201,"",IF($N$202&lt;$K$201,"","○")),IF($F$202="○",IF($N$200&lt;$K$203*0.5,"",IF($N$202&lt;$K$203*0.5,"","○")),"")))</f>
        <v/>
      </c>
      <c r="T197" s="428" t="str">
        <f>IF(S197="○","",IF($F$199="○",IF($N$200&gt;$K$201,IF($N$202&gt;$K$201,"","○"),"○"),IF($F$202="○",IF($N$200&gt;$K$203*0.5,IF($N$202&gt;$K$203*0.5,"","○"),"○"),"")))</f>
        <v/>
      </c>
      <c r="U197" s="453"/>
    </row>
    <row r="198" spans="1:21" ht="18" customHeight="1" x14ac:dyDescent="0.2">
      <c r="A198" s="261"/>
      <c r="B198" s="319"/>
      <c r="C198" s="402"/>
      <c r="D198" s="403"/>
      <c r="E198" s="403"/>
      <c r="F198" s="354" t="s">
        <v>502</v>
      </c>
      <c r="G198" s="355"/>
      <c r="H198" s="355"/>
      <c r="I198" s="355"/>
      <c r="J198" s="355"/>
      <c r="K198" s="355"/>
      <c r="L198" s="356"/>
      <c r="M198" s="125"/>
      <c r="N198" s="24"/>
      <c r="O198" s="24"/>
      <c r="P198" s="24"/>
      <c r="Q198" s="23"/>
      <c r="R198" s="285"/>
      <c r="S198" s="285"/>
      <c r="T198" s="285"/>
      <c r="U198" s="288"/>
    </row>
    <row r="199" spans="1:21" ht="18" customHeight="1" x14ac:dyDescent="0.2">
      <c r="A199" s="261"/>
      <c r="B199" s="319"/>
      <c r="C199" s="402"/>
      <c r="D199" s="403"/>
      <c r="E199" s="403"/>
      <c r="F199" s="229"/>
      <c r="G199" s="355" t="s">
        <v>572</v>
      </c>
      <c r="H199" s="355"/>
      <c r="I199" s="355"/>
      <c r="J199" s="355"/>
      <c r="K199" s="355"/>
      <c r="L199" s="356"/>
      <c r="M199" s="402" t="s">
        <v>503</v>
      </c>
      <c r="N199" s="403"/>
      <c r="O199" s="403"/>
      <c r="P199" s="403"/>
      <c r="Q199" s="432"/>
      <c r="R199" s="285"/>
      <c r="S199" s="285"/>
      <c r="T199" s="285"/>
      <c r="U199" s="288"/>
    </row>
    <row r="200" spans="1:21" ht="18" customHeight="1" x14ac:dyDescent="0.2">
      <c r="A200" s="261"/>
      <c r="B200" s="319"/>
      <c r="C200" s="402"/>
      <c r="D200" s="403"/>
      <c r="E200" s="403"/>
      <c r="F200" s="228"/>
      <c r="G200" s="406" t="s">
        <v>363</v>
      </c>
      <c r="H200" s="406"/>
      <c r="I200" s="406"/>
      <c r="J200" s="406"/>
      <c r="K200" s="65"/>
      <c r="L200" s="227" t="s">
        <v>1</v>
      </c>
      <c r="M200" s="125" t="s">
        <v>330</v>
      </c>
      <c r="N200" s="473"/>
      <c r="O200" s="473"/>
      <c r="P200" s="473"/>
      <c r="Q200" s="23" t="s">
        <v>44</v>
      </c>
      <c r="R200" s="285"/>
      <c r="S200" s="285"/>
      <c r="T200" s="285"/>
      <c r="U200" s="288"/>
    </row>
    <row r="201" spans="1:21" ht="18" customHeight="1" x14ac:dyDescent="0.2">
      <c r="A201" s="261"/>
      <c r="B201" s="319"/>
      <c r="C201" s="402"/>
      <c r="D201" s="403"/>
      <c r="E201" s="403"/>
      <c r="F201" s="190"/>
      <c r="G201" s="406" t="s">
        <v>0</v>
      </c>
      <c r="H201" s="406"/>
      <c r="I201" s="406"/>
      <c r="J201" s="406"/>
      <c r="K201" s="65"/>
      <c r="L201" s="227" t="s">
        <v>1</v>
      </c>
      <c r="M201" s="125"/>
      <c r="N201" s="24"/>
      <c r="O201" s="24"/>
      <c r="P201" s="24"/>
      <c r="Q201" s="23"/>
      <c r="R201" s="285"/>
      <c r="S201" s="285"/>
      <c r="T201" s="285"/>
      <c r="U201" s="288"/>
    </row>
    <row r="202" spans="1:21" ht="18" customHeight="1" x14ac:dyDescent="0.2">
      <c r="A202" s="261"/>
      <c r="B202" s="319"/>
      <c r="C202" s="402"/>
      <c r="D202" s="403"/>
      <c r="E202" s="403"/>
      <c r="F202" s="230"/>
      <c r="G202" s="441" t="s">
        <v>573</v>
      </c>
      <c r="H202" s="441"/>
      <c r="I202" s="441"/>
      <c r="J202" s="441"/>
      <c r="K202" s="441"/>
      <c r="L202" s="442"/>
      <c r="M202" s="125" t="s">
        <v>331</v>
      </c>
      <c r="N202" s="473"/>
      <c r="O202" s="473"/>
      <c r="P202" s="473"/>
      <c r="Q202" s="23" t="s">
        <v>44</v>
      </c>
      <c r="R202" s="285"/>
      <c r="S202" s="285"/>
      <c r="T202" s="285"/>
      <c r="U202" s="288"/>
    </row>
    <row r="203" spans="1:21" ht="18" customHeight="1" x14ac:dyDescent="0.2">
      <c r="A203" s="261"/>
      <c r="B203" s="319"/>
      <c r="C203" s="402"/>
      <c r="D203" s="403"/>
      <c r="E203" s="403"/>
      <c r="F203" s="190"/>
      <c r="G203" s="406" t="s">
        <v>574</v>
      </c>
      <c r="H203" s="406"/>
      <c r="I203" s="406"/>
      <c r="J203" s="406"/>
      <c r="K203" s="65"/>
      <c r="L203" s="227" t="s">
        <v>1</v>
      </c>
      <c r="M203" s="125"/>
      <c r="N203" s="24"/>
      <c r="O203" s="24"/>
      <c r="P203" s="24"/>
      <c r="Q203" s="23"/>
      <c r="R203" s="285"/>
      <c r="S203" s="285"/>
      <c r="T203" s="285"/>
      <c r="U203" s="288"/>
    </row>
    <row r="204" spans="1:21" ht="18" customHeight="1" x14ac:dyDescent="0.2">
      <c r="A204" s="261"/>
      <c r="B204" s="319"/>
      <c r="C204" s="402"/>
      <c r="D204" s="403"/>
      <c r="E204" s="403"/>
      <c r="F204" s="437" t="s">
        <v>501</v>
      </c>
      <c r="G204" s="438"/>
      <c r="H204" s="438"/>
      <c r="I204" s="438"/>
      <c r="J204" s="438"/>
      <c r="K204" s="438"/>
      <c r="L204" s="439"/>
      <c r="M204" s="88"/>
      <c r="N204" s="75"/>
      <c r="O204" s="75"/>
      <c r="P204" s="75"/>
      <c r="Q204" s="140"/>
      <c r="R204" s="428" t="str">
        <f>IF($F$205="○",IF($N$206&lt;$K$206,"","○"),IF($F$208="○",IF($N$206&lt;$K$209*0.75*1.2,"","○"),""))</f>
        <v/>
      </c>
      <c r="S204" s="428" t="str">
        <f>IF(R204="○","",IF($F$205="○",IF($N$206&lt;$K$207,"","○"),IF($F$208="○",IF($N$206&lt;$K$209*0.75,"","○"),"")))</f>
        <v/>
      </c>
      <c r="T204" s="428" t="str">
        <f>IF(S204="○","",IF($F$205="○",IF($N$206&gt;$K$207,"","○"),IF($F$208="○",IF($N$206&gt;$K$209*0.75,"","○"),"")))</f>
        <v/>
      </c>
      <c r="U204" s="453"/>
    </row>
    <row r="205" spans="1:21" ht="18" customHeight="1" x14ac:dyDescent="0.2">
      <c r="A205" s="261"/>
      <c r="B205" s="319"/>
      <c r="C205" s="402"/>
      <c r="D205" s="403"/>
      <c r="E205" s="403"/>
      <c r="F205" s="229"/>
      <c r="G205" s="355" t="s">
        <v>572</v>
      </c>
      <c r="H205" s="355"/>
      <c r="I205" s="355"/>
      <c r="J205" s="355"/>
      <c r="K205" s="355"/>
      <c r="L205" s="356"/>
      <c r="M205" s="402" t="s">
        <v>504</v>
      </c>
      <c r="N205" s="403"/>
      <c r="O205" s="403"/>
      <c r="P205" s="403"/>
      <c r="Q205" s="432"/>
      <c r="R205" s="285"/>
      <c r="S205" s="285"/>
      <c r="T205" s="285"/>
      <c r="U205" s="288"/>
    </row>
    <row r="206" spans="1:21" ht="18" customHeight="1" x14ac:dyDescent="0.2">
      <c r="A206" s="261"/>
      <c r="B206" s="319"/>
      <c r="C206" s="402"/>
      <c r="D206" s="403"/>
      <c r="E206" s="403"/>
      <c r="F206" s="228"/>
      <c r="G206" s="406" t="s">
        <v>363</v>
      </c>
      <c r="H206" s="406"/>
      <c r="I206" s="406"/>
      <c r="J206" s="406"/>
      <c r="K206" s="65"/>
      <c r="L206" s="227" t="s">
        <v>1</v>
      </c>
      <c r="M206" s="125"/>
      <c r="N206" s="473"/>
      <c r="O206" s="473"/>
      <c r="P206" s="473"/>
      <c r="Q206" s="23" t="s">
        <v>44</v>
      </c>
      <c r="R206" s="285"/>
      <c r="S206" s="285"/>
      <c r="T206" s="285"/>
      <c r="U206" s="288"/>
    </row>
    <row r="207" spans="1:21" ht="18" customHeight="1" x14ac:dyDescent="0.2">
      <c r="A207" s="261"/>
      <c r="B207" s="319"/>
      <c r="C207" s="402"/>
      <c r="D207" s="403"/>
      <c r="E207" s="403"/>
      <c r="F207" s="190"/>
      <c r="G207" s="406" t="s">
        <v>0</v>
      </c>
      <c r="H207" s="406"/>
      <c r="I207" s="406"/>
      <c r="J207" s="406"/>
      <c r="K207" s="65"/>
      <c r="L207" s="227" t="s">
        <v>1</v>
      </c>
      <c r="M207" s="125"/>
      <c r="N207" s="24"/>
      <c r="O207" s="24"/>
      <c r="P207" s="24"/>
      <c r="Q207" s="23"/>
      <c r="R207" s="285"/>
      <c r="S207" s="285"/>
      <c r="T207" s="285"/>
      <c r="U207" s="288"/>
    </row>
    <row r="208" spans="1:21" ht="18" customHeight="1" x14ac:dyDescent="0.2">
      <c r="A208" s="261"/>
      <c r="B208" s="319"/>
      <c r="C208" s="402"/>
      <c r="D208" s="403"/>
      <c r="E208" s="403"/>
      <c r="F208" s="230"/>
      <c r="G208" s="441" t="s">
        <v>573</v>
      </c>
      <c r="H208" s="441"/>
      <c r="I208" s="441"/>
      <c r="J208" s="441"/>
      <c r="K208" s="441"/>
      <c r="L208" s="442"/>
      <c r="M208" s="125"/>
      <c r="N208" s="473"/>
      <c r="O208" s="473"/>
      <c r="P208" s="473"/>
      <c r="Q208" s="23"/>
      <c r="R208" s="285"/>
      <c r="S208" s="285"/>
      <c r="T208" s="285"/>
      <c r="U208" s="288"/>
    </row>
    <row r="209" spans="1:21" ht="18" customHeight="1" x14ac:dyDescent="0.2">
      <c r="A209" s="261"/>
      <c r="B209" s="319"/>
      <c r="C209" s="402"/>
      <c r="D209" s="403"/>
      <c r="E209" s="403"/>
      <c r="F209" s="228"/>
      <c r="G209" s="430" t="s">
        <v>575</v>
      </c>
      <c r="H209" s="430"/>
      <c r="I209" s="430"/>
      <c r="J209" s="430"/>
      <c r="K209" s="75"/>
      <c r="L209" s="141" t="s">
        <v>1</v>
      </c>
      <c r="M209" s="125"/>
      <c r="N209" s="24"/>
      <c r="O209" s="24"/>
      <c r="P209" s="24"/>
      <c r="Q209" s="23"/>
      <c r="R209" s="285"/>
      <c r="S209" s="285"/>
      <c r="T209" s="285"/>
      <c r="U209" s="288"/>
    </row>
    <row r="210" spans="1:21" ht="18" customHeight="1" x14ac:dyDescent="0.2">
      <c r="A210" s="261"/>
      <c r="B210" s="319"/>
      <c r="C210" s="480" t="s">
        <v>2</v>
      </c>
      <c r="D210" s="481"/>
      <c r="E210" s="481"/>
      <c r="F210" s="481"/>
      <c r="G210" s="481"/>
      <c r="H210" s="481"/>
      <c r="I210" s="481"/>
      <c r="J210" s="481"/>
      <c r="K210" s="481"/>
      <c r="L210" s="481"/>
      <c r="M210" s="481"/>
      <c r="N210" s="481"/>
      <c r="O210" s="481"/>
      <c r="P210" s="481"/>
      <c r="Q210" s="486"/>
      <c r="R210" s="45"/>
      <c r="S210" s="45"/>
      <c r="T210" s="45"/>
      <c r="U210" s="46"/>
    </row>
    <row r="211" spans="1:21" ht="18" customHeight="1" x14ac:dyDescent="0.2">
      <c r="A211" s="261"/>
      <c r="B211" s="319"/>
      <c r="C211" s="480" t="s">
        <v>4</v>
      </c>
      <c r="D211" s="481"/>
      <c r="E211" s="481"/>
      <c r="F211" s="481"/>
      <c r="G211" s="481"/>
      <c r="H211" s="481"/>
      <c r="I211" s="481"/>
      <c r="J211" s="481"/>
      <c r="K211" s="481"/>
      <c r="L211" s="481"/>
      <c r="M211" s="481"/>
      <c r="N211" s="481"/>
      <c r="O211" s="481"/>
      <c r="P211" s="481"/>
      <c r="Q211" s="486"/>
      <c r="R211" s="45"/>
      <c r="S211" s="45"/>
      <c r="T211" s="45"/>
      <c r="U211" s="46"/>
    </row>
    <row r="212" spans="1:21" ht="18" customHeight="1" x14ac:dyDescent="0.2">
      <c r="A212" s="261"/>
      <c r="B212" s="319"/>
      <c r="C212" s="480" t="s">
        <v>308</v>
      </c>
      <c r="D212" s="481"/>
      <c r="E212" s="481"/>
      <c r="F212" s="481"/>
      <c r="G212" s="481"/>
      <c r="H212" s="481"/>
      <c r="I212" s="481"/>
      <c r="J212" s="481"/>
      <c r="K212" s="481"/>
      <c r="L212" s="481"/>
      <c r="M212" s="481"/>
      <c r="N212" s="481"/>
      <c r="O212" s="481"/>
      <c r="P212" s="481"/>
      <c r="Q212" s="486"/>
      <c r="R212" s="45"/>
      <c r="S212" s="45"/>
      <c r="T212" s="45"/>
      <c r="U212" s="46"/>
    </row>
    <row r="213" spans="1:21" ht="18" customHeight="1" x14ac:dyDescent="0.2">
      <c r="A213" s="261"/>
      <c r="B213" s="319"/>
      <c r="C213" s="480" t="s">
        <v>5</v>
      </c>
      <c r="D213" s="481"/>
      <c r="E213" s="481"/>
      <c r="F213" s="481"/>
      <c r="G213" s="481"/>
      <c r="H213" s="481"/>
      <c r="I213" s="481"/>
      <c r="J213" s="481"/>
      <c r="K213" s="481"/>
      <c r="L213" s="481"/>
      <c r="M213" s="481"/>
      <c r="N213" s="481"/>
      <c r="O213" s="481"/>
      <c r="P213" s="481"/>
      <c r="Q213" s="486"/>
      <c r="R213" s="45"/>
      <c r="S213" s="45"/>
      <c r="T213" s="45"/>
      <c r="U213" s="46"/>
    </row>
    <row r="214" spans="1:21" ht="18" customHeight="1" x14ac:dyDescent="0.2">
      <c r="A214" s="261"/>
      <c r="B214" s="319"/>
      <c r="C214" s="480" t="s">
        <v>6</v>
      </c>
      <c r="D214" s="481"/>
      <c r="E214" s="481"/>
      <c r="F214" s="481"/>
      <c r="G214" s="481"/>
      <c r="H214" s="481"/>
      <c r="I214" s="481"/>
      <c r="J214" s="481"/>
      <c r="K214" s="481"/>
      <c r="L214" s="481"/>
      <c r="M214" s="481"/>
      <c r="N214" s="481"/>
      <c r="O214" s="481"/>
      <c r="P214" s="481"/>
      <c r="Q214" s="486"/>
      <c r="R214" s="45"/>
      <c r="S214" s="45"/>
      <c r="T214" s="45"/>
      <c r="U214" s="46"/>
    </row>
    <row r="215" spans="1:21" ht="18" customHeight="1" x14ac:dyDescent="0.2">
      <c r="A215" s="261"/>
      <c r="B215" s="319"/>
      <c r="C215" s="480" t="s">
        <v>505</v>
      </c>
      <c r="D215" s="481"/>
      <c r="E215" s="481"/>
      <c r="F215" s="481"/>
      <c r="G215" s="481"/>
      <c r="H215" s="481"/>
      <c r="I215" s="481"/>
      <c r="J215" s="481"/>
      <c r="K215" s="481"/>
      <c r="L215" s="481"/>
      <c r="M215" s="481"/>
      <c r="N215" s="481"/>
      <c r="O215" s="481"/>
      <c r="P215" s="481"/>
      <c r="Q215" s="486"/>
      <c r="R215" s="45"/>
      <c r="S215" s="45"/>
      <c r="T215" s="45"/>
      <c r="U215" s="46"/>
    </row>
    <row r="216" spans="1:21" ht="18" customHeight="1" x14ac:dyDescent="0.2">
      <c r="A216" s="261"/>
      <c r="B216" s="319"/>
      <c r="C216" s="367" t="s">
        <v>506</v>
      </c>
      <c r="D216" s="368"/>
      <c r="E216" s="368"/>
      <c r="F216" s="368"/>
      <c r="G216" s="368"/>
      <c r="H216" s="368"/>
      <c r="I216" s="368"/>
      <c r="J216" s="368"/>
      <c r="K216" s="368"/>
      <c r="L216" s="368"/>
      <c r="M216" s="368"/>
      <c r="N216" s="368"/>
      <c r="O216" s="368"/>
      <c r="P216" s="368"/>
      <c r="Q216" s="369"/>
      <c r="R216" s="40"/>
      <c r="S216" s="40"/>
      <c r="T216" s="40"/>
      <c r="U216" s="41"/>
    </row>
    <row r="217" spans="1:21" ht="18" customHeight="1" x14ac:dyDescent="0.2">
      <c r="A217" s="297" t="s">
        <v>7</v>
      </c>
      <c r="B217" s="299" t="s">
        <v>215</v>
      </c>
      <c r="C217" s="443" t="s">
        <v>8</v>
      </c>
      <c r="D217" s="444"/>
      <c r="E217" s="444"/>
      <c r="F217" s="444"/>
      <c r="G217" s="444"/>
      <c r="H217" s="444"/>
      <c r="I217" s="444"/>
      <c r="J217" s="444"/>
      <c r="K217" s="444"/>
      <c r="L217" s="444"/>
      <c r="M217" s="444"/>
      <c r="N217" s="444"/>
      <c r="O217" s="444"/>
      <c r="P217" s="444"/>
      <c r="Q217" s="445"/>
      <c r="R217" s="38"/>
      <c r="S217" s="38"/>
      <c r="T217" s="38"/>
      <c r="U217" s="39"/>
    </row>
    <row r="218" spans="1:21" ht="18" customHeight="1" x14ac:dyDescent="0.2">
      <c r="A218" s="261"/>
      <c r="B218" s="319"/>
      <c r="C218" s="480" t="s">
        <v>9</v>
      </c>
      <c r="D218" s="481"/>
      <c r="E218" s="481"/>
      <c r="F218" s="481"/>
      <c r="G218" s="481"/>
      <c r="H218" s="481"/>
      <c r="I218" s="481"/>
      <c r="J218" s="481"/>
      <c r="K218" s="481"/>
      <c r="L218" s="481"/>
      <c r="M218" s="481"/>
      <c r="N218" s="481"/>
      <c r="O218" s="481"/>
      <c r="P218" s="481"/>
      <c r="Q218" s="486"/>
      <c r="R218" s="45"/>
      <c r="S218" s="45"/>
      <c r="T218" s="45"/>
      <c r="U218" s="46"/>
    </row>
    <row r="219" spans="1:21" ht="18" customHeight="1" x14ac:dyDescent="0.2">
      <c r="A219" s="298"/>
      <c r="B219" s="300"/>
      <c r="C219" s="367" t="s">
        <v>10</v>
      </c>
      <c r="D219" s="368"/>
      <c r="E219" s="368"/>
      <c r="F219" s="368"/>
      <c r="G219" s="368"/>
      <c r="H219" s="368"/>
      <c r="I219" s="368"/>
      <c r="J219" s="368"/>
      <c r="K219" s="368"/>
      <c r="L219" s="368"/>
      <c r="M219" s="368"/>
      <c r="N219" s="368"/>
      <c r="O219" s="368"/>
      <c r="P219" s="368"/>
      <c r="Q219" s="369"/>
      <c r="R219" s="40"/>
      <c r="S219" s="40"/>
      <c r="T219" s="40"/>
      <c r="U219" s="41"/>
    </row>
    <row r="220" spans="1:21" ht="18" customHeight="1" x14ac:dyDescent="0.2">
      <c r="A220" s="297" t="s">
        <v>372</v>
      </c>
      <c r="B220" s="299" t="s">
        <v>217</v>
      </c>
      <c r="C220" s="443" t="s">
        <v>11</v>
      </c>
      <c r="D220" s="444"/>
      <c r="E220" s="444"/>
      <c r="F220" s="444"/>
      <c r="G220" s="444"/>
      <c r="H220" s="444"/>
      <c r="I220" s="444"/>
      <c r="J220" s="444"/>
      <c r="K220" s="444"/>
      <c r="L220" s="444"/>
      <c r="M220" s="444"/>
      <c r="N220" s="444"/>
      <c r="O220" s="444"/>
      <c r="P220" s="444"/>
      <c r="Q220" s="445"/>
      <c r="R220" s="38"/>
      <c r="S220" s="38"/>
      <c r="T220" s="38"/>
      <c r="U220" s="39"/>
    </row>
    <row r="221" spans="1:21" ht="18" customHeight="1" thickBot="1" x14ac:dyDescent="0.25">
      <c r="A221" s="262"/>
      <c r="B221" s="315"/>
      <c r="C221" s="448" t="s">
        <v>12</v>
      </c>
      <c r="D221" s="449"/>
      <c r="E221" s="449"/>
      <c r="F221" s="449"/>
      <c r="G221" s="449"/>
      <c r="H221" s="449"/>
      <c r="I221" s="449"/>
      <c r="J221" s="449"/>
      <c r="K221" s="449"/>
      <c r="L221" s="449"/>
      <c r="M221" s="449"/>
      <c r="N221" s="449"/>
      <c r="O221" s="449"/>
      <c r="P221" s="449"/>
      <c r="Q221" s="450"/>
      <c r="R221" s="50"/>
      <c r="S221" s="50"/>
      <c r="T221" s="50"/>
      <c r="U221" s="51"/>
    </row>
    <row r="222" spans="1:21" ht="18" customHeight="1" x14ac:dyDescent="0.2">
      <c r="A222" s="302" t="s">
        <v>144</v>
      </c>
      <c r="B222" s="305" t="s">
        <v>145</v>
      </c>
      <c r="C222" s="306"/>
      <c r="D222" s="306"/>
      <c r="E222" s="306"/>
      <c r="F222" s="306"/>
      <c r="G222" s="306"/>
      <c r="H222" s="306"/>
      <c r="I222" s="306"/>
      <c r="J222" s="306"/>
      <c r="K222" s="306"/>
      <c r="L222" s="306"/>
      <c r="M222" s="306"/>
      <c r="N222" s="306"/>
      <c r="O222" s="306"/>
      <c r="P222" s="306"/>
      <c r="Q222" s="307"/>
      <c r="R222" s="282" t="s">
        <v>146</v>
      </c>
      <c r="S222" s="301"/>
      <c r="T222" s="301"/>
      <c r="U222" s="522"/>
    </row>
    <row r="223" spans="1:21" ht="18" customHeight="1" x14ac:dyDescent="0.2">
      <c r="A223" s="303"/>
      <c r="B223" s="308"/>
      <c r="C223" s="309"/>
      <c r="D223" s="309"/>
      <c r="E223" s="309"/>
      <c r="F223" s="309"/>
      <c r="G223" s="309"/>
      <c r="H223" s="309"/>
      <c r="I223" s="309"/>
      <c r="J223" s="309"/>
      <c r="K223" s="309"/>
      <c r="L223" s="309"/>
      <c r="M223" s="309"/>
      <c r="N223" s="309"/>
      <c r="O223" s="309"/>
      <c r="P223" s="309"/>
      <c r="Q223" s="310"/>
      <c r="R223" s="270" t="s">
        <v>147</v>
      </c>
      <c r="S223" s="270" t="s">
        <v>563</v>
      </c>
      <c r="T223" s="271" t="s">
        <v>456</v>
      </c>
      <c r="U223" s="59"/>
    </row>
    <row r="224" spans="1:21" ht="24.75" customHeight="1" thickBot="1" x14ac:dyDescent="0.25">
      <c r="A224" s="304"/>
      <c r="B224" s="311"/>
      <c r="C224" s="312"/>
      <c r="D224" s="312"/>
      <c r="E224" s="312"/>
      <c r="F224" s="312"/>
      <c r="G224" s="312"/>
      <c r="H224" s="312"/>
      <c r="I224" s="312"/>
      <c r="J224" s="312"/>
      <c r="K224" s="312"/>
      <c r="L224" s="312"/>
      <c r="M224" s="312"/>
      <c r="N224" s="312"/>
      <c r="O224" s="312"/>
      <c r="P224" s="312"/>
      <c r="Q224" s="313"/>
      <c r="R224" s="314"/>
      <c r="S224" s="314"/>
      <c r="T224" s="311"/>
      <c r="U224" s="240" t="s">
        <v>148</v>
      </c>
    </row>
    <row r="225" spans="1:23" ht="18" customHeight="1" x14ac:dyDescent="0.2">
      <c r="A225" s="7">
        <v>6</v>
      </c>
      <c r="B225" s="294" t="s">
        <v>218</v>
      </c>
      <c r="C225" s="295"/>
      <c r="D225" s="295"/>
      <c r="E225" s="295"/>
      <c r="F225" s="295"/>
      <c r="G225" s="295"/>
      <c r="H225" s="295"/>
      <c r="I225" s="295"/>
      <c r="J225" s="295"/>
      <c r="K225" s="295"/>
      <c r="L225" s="295"/>
      <c r="M225" s="295"/>
      <c r="N225" s="295"/>
      <c r="O225" s="295"/>
      <c r="P225" s="295"/>
      <c r="Q225" s="295"/>
      <c r="R225" s="295"/>
      <c r="S225" s="295"/>
      <c r="T225" s="295"/>
      <c r="U225" s="296"/>
    </row>
    <row r="226" spans="1:23" ht="18" customHeight="1" x14ac:dyDescent="0.2">
      <c r="A226" s="297" t="s">
        <v>13</v>
      </c>
      <c r="B226" s="299" t="s">
        <v>219</v>
      </c>
      <c r="C226" s="361" t="s">
        <v>14</v>
      </c>
      <c r="D226" s="362"/>
      <c r="E226" s="362"/>
      <c r="F226" s="362"/>
      <c r="G226" s="362"/>
      <c r="H226" s="362"/>
      <c r="I226" s="362"/>
      <c r="J226" s="362"/>
      <c r="K226" s="362"/>
      <c r="L226" s="362"/>
      <c r="M226" s="362"/>
      <c r="N226" s="362"/>
      <c r="O226" s="362"/>
      <c r="P226" s="362"/>
      <c r="Q226" s="363"/>
      <c r="R226" s="38"/>
      <c r="S226" s="38"/>
      <c r="T226" s="38"/>
      <c r="U226" s="39"/>
    </row>
    <row r="227" spans="1:23" ht="18" customHeight="1" x14ac:dyDescent="0.2">
      <c r="A227" s="261"/>
      <c r="B227" s="319"/>
      <c r="C227" s="370" t="s">
        <v>15</v>
      </c>
      <c r="D227" s="371"/>
      <c r="E227" s="371"/>
      <c r="F227" s="371"/>
      <c r="G227" s="371"/>
      <c r="H227" s="371"/>
      <c r="I227" s="371"/>
      <c r="J227" s="371"/>
      <c r="K227" s="371"/>
      <c r="L227" s="371"/>
      <c r="M227" s="371"/>
      <c r="N227" s="371"/>
      <c r="O227" s="371"/>
      <c r="P227" s="371"/>
      <c r="Q227" s="372"/>
      <c r="R227" s="45"/>
      <c r="S227" s="45"/>
      <c r="T227" s="45"/>
      <c r="U227" s="46"/>
    </row>
    <row r="228" spans="1:23" ht="18" customHeight="1" x14ac:dyDescent="0.2">
      <c r="A228" s="261"/>
      <c r="B228" s="319"/>
      <c r="C228" s="370" t="s">
        <v>16</v>
      </c>
      <c r="D228" s="371"/>
      <c r="E228" s="371"/>
      <c r="F228" s="371"/>
      <c r="G228" s="371"/>
      <c r="H228" s="371"/>
      <c r="I228" s="371"/>
      <c r="J228" s="371"/>
      <c r="K228" s="371"/>
      <c r="L228" s="371"/>
      <c r="M228" s="371"/>
      <c r="N228" s="371"/>
      <c r="O228" s="371"/>
      <c r="P228" s="371"/>
      <c r="Q228" s="372"/>
      <c r="R228" s="45"/>
      <c r="S228" s="45"/>
      <c r="T228" s="45"/>
      <c r="U228" s="46"/>
    </row>
    <row r="229" spans="1:23" ht="18" customHeight="1" x14ac:dyDescent="0.2">
      <c r="A229" s="261"/>
      <c r="B229" s="319"/>
      <c r="C229" s="370" t="s">
        <v>17</v>
      </c>
      <c r="D229" s="371"/>
      <c r="E229" s="371"/>
      <c r="F229" s="371"/>
      <c r="G229" s="371"/>
      <c r="H229" s="371"/>
      <c r="I229" s="371"/>
      <c r="J229" s="371"/>
      <c r="K229" s="371"/>
      <c r="L229" s="371"/>
      <c r="M229" s="371"/>
      <c r="N229" s="371"/>
      <c r="O229" s="371"/>
      <c r="P229" s="371"/>
      <c r="Q229" s="372"/>
      <c r="R229" s="45"/>
      <c r="S229" s="45"/>
      <c r="T229" s="45"/>
      <c r="U229" s="46"/>
    </row>
    <row r="230" spans="1:23" ht="18" customHeight="1" x14ac:dyDescent="0.2">
      <c r="A230" s="261"/>
      <c r="B230" s="319"/>
      <c r="C230" s="370" t="s">
        <v>507</v>
      </c>
      <c r="D230" s="371"/>
      <c r="E230" s="371"/>
      <c r="F230" s="371"/>
      <c r="G230" s="371"/>
      <c r="H230" s="371"/>
      <c r="I230" s="371"/>
      <c r="J230" s="371"/>
      <c r="K230" s="371"/>
      <c r="L230" s="371"/>
      <c r="M230" s="371"/>
      <c r="N230" s="371"/>
      <c r="O230" s="371"/>
      <c r="P230" s="371"/>
      <c r="Q230" s="372"/>
      <c r="R230" s="45"/>
      <c r="S230" s="45"/>
      <c r="T230" s="45"/>
      <c r="U230" s="46"/>
    </row>
    <row r="231" spans="1:23" ht="18" customHeight="1" x14ac:dyDescent="0.2">
      <c r="A231" s="298"/>
      <c r="B231" s="300"/>
      <c r="C231" s="367" t="s">
        <v>508</v>
      </c>
      <c r="D231" s="368"/>
      <c r="E231" s="368"/>
      <c r="F231" s="368"/>
      <c r="G231" s="368"/>
      <c r="H231" s="368"/>
      <c r="I231" s="368"/>
      <c r="J231" s="368"/>
      <c r="K231" s="368"/>
      <c r="L231" s="368"/>
      <c r="M231" s="368"/>
      <c r="N231" s="368"/>
      <c r="O231" s="368"/>
      <c r="P231" s="368"/>
      <c r="Q231" s="369"/>
      <c r="R231" s="40"/>
      <c r="S231" s="40"/>
      <c r="T231" s="40"/>
      <c r="U231" s="41"/>
    </row>
    <row r="232" spans="1:23" ht="18" customHeight="1" x14ac:dyDescent="0.2">
      <c r="A232" s="297" t="s">
        <v>18</v>
      </c>
      <c r="B232" s="267" t="s">
        <v>19</v>
      </c>
      <c r="C232" s="361" t="s">
        <v>20</v>
      </c>
      <c r="D232" s="362"/>
      <c r="E232" s="362"/>
      <c r="F232" s="362"/>
      <c r="G232" s="362"/>
      <c r="H232" s="362"/>
      <c r="I232" s="362"/>
      <c r="J232" s="362"/>
      <c r="K232" s="362"/>
      <c r="L232" s="362"/>
      <c r="M232" s="362"/>
      <c r="N232" s="362"/>
      <c r="O232" s="362"/>
      <c r="P232" s="362"/>
      <c r="Q232" s="363"/>
      <c r="R232" s="38"/>
      <c r="S232" s="38"/>
      <c r="T232" s="38"/>
      <c r="U232" s="39"/>
    </row>
    <row r="233" spans="1:23" ht="18" customHeight="1" x14ac:dyDescent="0.2">
      <c r="A233" s="261"/>
      <c r="B233" s="263"/>
      <c r="C233" s="370" t="s">
        <v>21</v>
      </c>
      <c r="D233" s="371"/>
      <c r="E233" s="371"/>
      <c r="F233" s="371"/>
      <c r="G233" s="371"/>
      <c r="H233" s="371"/>
      <c r="I233" s="371"/>
      <c r="J233" s="371"/>
      <c r="K233" s="371"/>
      <c r="L233" s="371"/>
      <c r="M233" s="371"/>
      <c r="N233" s="371"/>
      <c r="O233" s="371"/>
      <c r="P233" s="371"/>
      <c r="Q233" s="372"/>
      <c r="R233" s="45"/>
      <c r="S233" s="45"/>
      <c r="T233" s="45"/>
      <c r="U233" s="46"/>
    </row>
    <row r="234" spans="1:23" ht="18" customHeight="1" x14ac:dyDescent="0.2">
      <c r="A234" s="261"/>
      <c r="B234" s="263"/>
      <c r="C234" s="370" t="s">
        <v>22</v>
      </c>
      <c r="D234" s="371"/>
      <c r="E234" s="371"/>
      <c r="F234" s="371"/>
      <c r="G234" s="371"/>
      <c r="H234" s="371"/>
      <c r="I234" s="371"/>
      <c r="J234" s="371"/>
      <c r="K234" s="371"/>
      <c r="L234" s="371"/>
      <c r="M234" s="371"/>
      <c r="N234" s="371"/>
      <c r="O234" s="371"/>
      <c r="P234" s="371"/>
      <c r="Q234" s="372"/>
      <c r="R234" s="45"/>
      <c r="S234" s="45"/>
      <c r="T234" s="45"/>
      <c r="U234" s="46"/>
    </row>
    <row r="235" spans="1:23" ht="18" customHeight="1" x14ac:dyDescent="0.2">
      <c r="A235" s="261"/>
      <c r="B235" s="263"/>
      <c r="C235" s="437" t="s">
        <v>352</v>
      </c>
      <c r="D235" s="438"/>
      <c r="E235" s="438"/>
      <c r="F235" s="439"/>
      <c r="G235" s="624" t="s">
        <v>23</v>
      </c>
      <c r="H235" s="625"/>
      <c r="I235" s="625"/>
      <c r="J235" s="625"/>
      <c r="K235" s="625"/>
      <c r="L235" s="94"/>
      <c r="M235" s="231" t="s">
        <v>24</v>
      </c>
      <c r="N235" s="658" t="s">
        <v>354</v>
      </c>
      <c r="O235" s="135" t="s">
        <v>355</v>
      </c>
      <c r="P235" s="457" t="str">
        <f>IF(L236="","%",L236/H236)</f>
        <v>%</v>
      </c>
      <c r="Q235" s="458"/>
      <c r="R235" s="428" t="str">
        <f>IF(L236="","",IF(P235&gt;=0.92,"○",""))</f>
        <v/>
      </c>
      <c r="S235" s="428" t="str">
        <f>IF(P235&lt;0.92,IF(P235&gt;=0.9,"○",""),"")</f>
        <v/>
      </c>
      <c r="T235" s="428" t="str">
        <f>IF(L236="","",IF(P235&lt;0.9,"○",""))</f>
        <v/>
      </c>
      <c r="U235" s="453"/>
    </row>
    <row r="236" spans="1:23" ht="18" customHeight="1" x14ac:dyDescent="0.2">
      <c r="A236" s="261"/>
      <c r="B236" s="263"/>
      <c r="C236" s="434"/>
      <c r="D236" s="435"/>
      <c r="E236" s="435"/>
      <c r="F236" s="436"/>
      <c r="G236" s="179" t="s">
        <v>128</v>
      </c>
      <c r="H236" s="431"/>
      <c r="I236" s="431"/>
      <c r="J236" s="204" t="s">
        <v>44</v>
      </c>
      <c r="K236" s="44" t="s">
        <v>129</v>
      </c>
      <c r="L236" s="94"/>
      <c r="M236" s="66" t="s">
        <v>44</v>
      </c>
      <c r="N236" s="653"/>
      <c r="O236" s="144" t="s">
        <v>356</v>
      </c>
      <c r="P236" s="423"/>
      <c r="Q236" s="424"/>
      <c r="R236" s="285"/>
      <c r="S236" s="285"/>
      <c r="T236" s="285"/>
      <c r="U236" s="288"/>
    </row>
    <row r="237" spans="1:23" ht="18" customHeight="1" x14ac:dyDescent="0.2">
      <c r="A237" s="261"/>
      <c r="B237" s="263"/>
      <c r="C237" s="434"/>
      <c r="D237" s="435"/>
      <c r="E237" s="435"/>
      <c r="F237" s="436"/>
      <c r="G237" s="446" t="s">
        <v>25</v>
      </c>
      <c r="H237" s="406"/>
      <c r="I237" s="406"/>
      <c r="J237" s="406"/>
      <c r="K237" s="406"/>
      <c r="L237" s="94"/>
      <c r="M237" s="66" t="s">
        <v>341</v>
      </c>
      <c r="N237" s="67"/>
      <c r="O237" s="67"/>
      <c r="P237" s="67"/>
      <c r="Q237" s="81"/>
      <c r="R237" s="285"/>
      <c r="S237" s="285"/>
      <c r="T237" s="285"/>
      <c r="U237" s="288"/>
    </row>
    <row r="238" spans="1:23" ht="18" customHeight="1" x14ac:dyDescent="0.2">
      <c r="A238" s="261"/>
      <c r="B238" s="263"/>
      <c r="C238" s="434"/>
      <c r="D238" s="435"/>
      <c r="E238" s="435"/>
      <c r="F238" s="436"/>
      <c r="G238" s="446" t="s">
        <v>26</v>
      </c>
      <c r="H238" s="406"/>
      <c r="I238" s="406"/>
      <c r="J238" s="406"/>
      <c r="K238" s="406"/>
      <c r="L238" s="94"/>
      <c r="M238" s="66" t="s">
        <v>28</v>
      </c>
      <c r="N238" s="33"/>
      <c r="O238" s="33"/>
      <c r="P238" s="33"/>
      <c r="Q238" s="34"/>
      <c r="R238" s="285"/>
      <c r="S238" s="285"/>
      <c r="T238" s="285"/>
      <c r="U238" s="288"/>
      <c r="V238" s="571" t="s">
        <v>142</v>
      </c>
      <c r="W238" s="572"/>
    </row>
    <row r="239" spans="1:23" ht="18" customHeight="1" x14ac:dyDescent="0.2">
      <c r="A239" s="261"/>
      <c r="B239" s="263"/>
      <c r="C239" s="434"/>
      <c r="D239" s="435"/>
      <c r="E239" s="435"/>
      <c r="F239" s="436"/>
      <c r="G239" s="623" t="s">
        <v>27</v>
      </c>
      <c r="H239" s="430"/>
      <c r="I239" s="430"/>
      <c r="J239" s="430"/>
      <c r="K239" s="430"/>
      <c r="L239" s="97"/>
      <c r="M239" s="68" t="s">
        <v>28</v>
      </c>
      <c r="N239" s="33"/>
      <c r="O239" s="33"/>
      <c r="P239" s="33"/>
      <c r="Q239" s="34"/>
      <c r="R239" s="429"/>
      <c r="S239" s="429"/>
      <c r="T239" s="429"/>
      <c r="U239" s="454"/>
    </row>
    <row r="240" spans="1:23" ht="18" customHeight="1" x14ac:dyDescent="0.2">
      <c r="A240" s="261"/>
      <c r="B240" s="263"/>
      <c r="C240" s="354" t="s">
        <v>555</v>
      </c>
      <c r="D240" s="355"/>
      <c r="E240" s="355"/>
      <c r="F240" s="355"/>
      <c r="G240" s="355"/>
      <c r="H240" s="355"/>
      <c r="I240" s="355"/>
      <c r="J240" s="355"/>
      <c r="K240" s="355"/>
      <c r="L240" s="355"/>
      <c r="M240" s="355"/>
      <c r="N240" s="355"/>
      <c r="O240" s="355"/>
      <c r="P240" s="355"/>
      <c r="Q240" s="356"/>
      <c r="R240" s="45"/>
      <c r="S240" s="45"/>
      <c r="T240" s="45"/>
      <c r="U240" s="46"/>
    </row>
    <row r="241" spans="1:21" ht="18" customHeight="1" x14ac:dyDescent="0.2">
      <c r="A241" s="261"/>
      <c r="B241" s="263"/>
      <c r="C241" s="437" t="s">
        <v>280</v>
      </c>
      <c r="D241" s="438"/>
      <c r="E241" s="438"/>
      <c r="F241" s="439"/>
      <c r="G241" s="446" t="s">
        <v>444</v>
      </c>
      <c r="H241" s="406"/>
      <c r="I241" s="406"/>
      <c r="J241" s="406"/>
      <c r="K241" s="65"/>
      <c r="L241" s="201" t="s">
        <v>28</v>
      </c>
      <c r="M241" s="175"/>
      <c r="N241" s="658" t="s">
        <v>354</v>
      </c>
      <c r="O241" s="135" t="s">
        <v>355</v>
      </c>
      <c r="P241" s="457" t="str">
        <f>IF(L242=0,"%",L242/H242)</f>
        <v>%</v>
      </c>
      <c r="Q241" s="458"/>
      <c r="R241" s="428" t="str">
        <f>IF(L242="","",IF(P241&gt;=0.92,"○",""))</f>
        <v/>
      </c>
      <c r="S241" s="428" t="str">
        <f>IF(P241&lt;0.92,IF(P241&gt;=0.9,"○",""),"")</f>
        <v/>
      </c>
      <c r="T241" s="428" t="str">
        <f>IF(L242="","",IF(P241&lt;0.9,"○",""))</f>
        <v/>
      </c>
      <c r="U241" s="453"/>
    </row>
    <row r="242" spans="1:21" ht="18" customHeight="1" x14ac:dyDescent="0.2">
      <c r="A242" s="261"/>
      <c r="B242" s="263"/>
      <c r="C242" s="440"/>
      <c r="D242" s="441"/>
      <c r="E242" s="441"/>
      <c r="F242" s="442"/>
      <c r="G242" s="179" t="s">
        <v>530</v>
      </c>
      <c r="H242" s="431"/>
      <c r="I242" s="431"/>
      <c r="J242" s="220" t="s">
        <v>44</v>
      </c>
      <c r="K242" s="162" t="s">
        <v>531</v>
      </c>
      <c r="L242" s="219"/>
      <c r="M242" s="175" t="s">
        <v>44</v>
      </c>
      <c r="N242" s="653"/>
      <c r="O242" s="144" t="s">
        <v>356</v>
      </c>
      <c r="P242" s="423"/>
      <c r="Q242" s="424"/>
      <c r="R242" s="429"/>
      <c r="S242" s="429"/>
      <c r="T242" s="429"/>
      <c r="U242" s="454"/>
    </row>
    <row r="243" spans="1:21" ht="18" customHeight="1" x14ac:dyDescent="0.2">
      <c r="A243" s="261"/>
      <c r="B243" s="263"/>
      <c r="C243" s="437" t="s">
        <v>279</v>
      </c>
      <c r="D243" s="438"/>
      <c r="E243" s="438"/>
      <c r="F243" s="439"/>
      <c r="G243" s="446" t="s">
        <v>440</v>
      </c>
      <c r="H243" s="406"/>
      <c r="I243" s="406"/>
      <c r="J243" s="406"/>
      <c r="K243" s="65"/>
      <c r="L243" s="201" t="s">
        <v>24</v>
      </c>
      <c r="M243" s="165"/>
      <c r="N243" s="78"/>
      <c r="O243" s="32"/>
      <c r="P243" s="32"/>
      <c r="Q243" s="23" t="s">
        <v>393</v>
      </c>
      <c r="R243" s="512"/>
      <c r="S243" s="490"/>
      <c r="T243" s="490"/>
      <c r="U243" s="491"/>
    </row>
    <row r="244" spans="1:21" ht="18" customHeight="1" x14ac:dyDescent="0.2">
      <c r="A244" s="261"/>
      <c r="B244" s="263"/>
      <c r="C244" s="434"/>
      <c r="D244" s="435"/>
      <c r="E244" s="435"/>
      <c r="F244" s="436"/>
      <c r="G244" s="469" t="s">
        <v>435</v>
      </c>
      <c r="H244" s="431"/>
      <c r="I244" s="431"/>
      <c r="J244" s="431"/>
      <c r="K244" s="431"/>
      <c r="L244" s="201"/>
      <c r="M244" s="165"/>
      <c r="N244" s="492" t="s">
        <v>395</v>
      </c>
      <c r="O244" s="473"/>
      <c r="P244" s="473"/>
      <c r="Q244" s="493"/>
      <c r="R244" s="512"/>
      <c r="S244" s="490"/>
      <c r="T244" s="490"/>
      <c r="U244" s="491"/>
    </row>
    <row r="245" spans="1:21" ht="18" customHeight="1" x14ac:dyDescent="0.2">
      <c r="A245" s="261"/>
      <c r="B245" s="263"/>
      <c r="C245" s="434"/>
      <c r="D245" s="435"/>
      <c r="E245" s="435"/>
      <c r="F245" s="436"/>
      <c r="G245" s="354" t="s">
        <v>544</v>
      </c>
      <c r="H245" s="355"/>
      <c r="I245" s="447"/>
      <c r="J245" s="65"/>
      <c r="K245" s="371" t="s">
        <v>437</v>
      </c>
      <c r="L245" s="371"/>
      <c r="M245" s="165"/>
      <c r="N245" s="536"/>
      <c r="O245" s="451"/>
      <c r="P245" s="451"/>
      <c r="Q245" s="23" t="s">
        <v>340</v>
      </c>
      <c r="R245" s="512"/>
      <c r="S245" s="490"/>
      <c r="T245" s="490"/>
      <c r="U245" s="491"/>
    </row>
    <row r="246" spans="1:21" ht="18" customHeight="1" x14ac:dyDescent="0.2">
      <c r="A246" s="261"/>
      <c r="B246" s="263"/>
      <c r="C246" s="434"/>
      <c r="D246" s="435"/>
      <c r="E246" s="435"/>
      <c r="F246" s="436"/>
      <c r="G246" s="446" t="s">
        <v>436</v>
      </c>
      <c r="H246" s="406"/>
      <c r="I246" s="598"/>
      <c r="J246" s="65"/>
      <c r="K246" s="371" t="s">
        <v>438</v>
      </c>
      <c r="L246" s="371"/>
      <c r="M246" s="184"/>
      <c r="N246" s="462" t="s">
        <v>138</v>
      </c>
      <c r="O246" s="463"/>
      <c r="P246" s="463"/>
      <c r="Q246" s="464"/>
      <c r="R246" s="512"/>
      <c r="S246" s="490"/>
      <c r="T246" s="490"/>
      <c r="U246" s="491"/>
    </row>
    <row r="247" spans="1:21" ht="18" customHeight="1" x14ac:dyDescent="0.2">
      <c r="A247" s="261"/>
      <c r="B247" s="263"/>
      <c r="C247" s="434"/>
      <c r="D247" s="435"/>
      <c r="E247" s="435"/>
      <c r="F247" s="436"/>
      <c r="G247" s="102" t="s">
        <v>339</v>
      </c>
      <c r="H247" s="465" t="s">
        <v>396</v>
      </c>
      <c r="I247" s="466"/>
      <c r="J247" s="65"/>
      <c r="K247" s="58" t="s">
        <v>397</v>
      </c>
      <c r="L247" s="355" t="s">
        <v>398</v>
      </c>
      <c r="M247" s="356"/>
      <c r="N247" s="462" t="s">
        <v>139</v>
      </c>
      <c r="O247" s="463"/>
      <c r="P247" s="463"/>
      <c r="Q247" s="464"/>
      <c r="R247" s="512"/>
      <c r="S247" s="490"/>
      <c r="T247" s="490"/>
      <c r="U247" s="491"/>
    </row>
    <row r="248" spans="1:21" ht="18" customHeight="1" x14ac:dyDescent="0.2">
      <c r="A248" s="261"/>
      <c r="B248" s="263"/>
      <c r="C248" s="434"/>
      <c r="D248" s="435"/>
      <c r="E248" s="435"/>
      <c r="F248" s="436"/>
      <c r="G248" s="354" t="s">
        <v>137</v>
      </c>
      <c r="H248" s="355"/>
      <c r="I248" s="355"/>
      <c r="J248" s="355"/>
      <c r="K248" s="355"/>
      <c r="L248" s="355"/>
      <c r="M248" s="356"/>
      <c r="N248" s="536"/>
      <c r="O248" s="451"/>
      <c r="P248" s="451"/>
      <c r="Q248" s="23" t="s">
        <v>340</v>
      </c>
      <c r="R248" s="512"/>
      <c r="S248" s="490"/>
      <c r="T248" s="490"/>
      <c r="U248" s="491"/>
    </row>
    <row r="249" spans="1:21" ht="18" customHeight="1" x14ac:dyDescent="0.2">
      <c r="A249" s="261"/>
      <c r="B249" s="263"/>
      <c r="C249" s="434"/>
      <c r="D249" s="435"/>
      <c r="E249" s="435"/>
      <c r="F249" s="436"/>
      <c r="G249" s="446" t="s">
        <v>441</v>
      </c>
      <c r="H249" s="406"/>
      <c r="I249" s="406"/>
      <c r="J249" s="406"/>
      <c r="K249" s="58"/>
      <c r="L249" s="201" t="s">
        <v>400</v>
      </c>
      <c r="M249" s="58"/>
      <c r="N249" s="58"/>
      <c r="O249" s="58"/>
      <c r="P249" s="58"/>
      <c r="Q249" s="84"/>
      <c r="R249" s="512"/>
      <c r="S249" s="490"/>
      <c r="T249" s="490"/>
      <c r="U249" s="491"/>
    </row>
    <row r="250" spans="1:21" ht="18" customHeight="1" x14ac:dyDescent="0.2">
      <c r="A250" s="261"/>
      <c r="B250" s="263"/>
      <c r="C250" s="434"/>
      <c r="D250" s="435"/>
      <c r="E250" s="435"/>
      <c r="F250" s="436"/>
      <c r="G250" s="446" t="s">
        <v>442</v>
      </c>
      <c r="H250" s="406"/>
      <c r="I250" s="406"/>
      <c r="J250" s="406"/>
      <c r="K250" s="58"/>
      <c r="L250" s="201" t="s">
        <v>28</v>
      </c>
      <c r="M250" s="58"/>
      <c r="N250" s="58"/>
      <c r="O250" s="58"/>
      <c r="P250" s="58"/>
      <c r="Q250" s="84"/>
      <c r="R250" s="512"/>
      <c r="S250" s="490"/>
      <c r="T250" s="490"/>
      <c r="U250" s="491"/>
    </row>
    <row r="251" spans="1:21" ht="18" customHeight="1" x14ac:dyDescent="0.2">
      <c r="A251" s="261"/>
      <c r="B251" s="263"/>
      <c r="C251" s="440"/>
      <c r="D251" s="441"/>
      <c r="E251" s="441"/>
      <c r="F251" s="442"/>
      <c r="G251" s="446" t="s">
        <v>443</v>
      </c>
      <c r="H251" s="406"/>
      <c r="I251" s="406"/>
      <c r="J251" s="406"/>
      <c r="K251" s="65"/>
      <c r="L251" s="201" t="s">
        <v>28</v>
      </c>
      <c r="M251" s="58"/>
      <c r="N251" s="58"/>
      <c r="O251" s="58"/>
      <c r="P251" s="58"/>
      <c r="Q251" s="84"/>
      <c r="R251" s="512"/>
      <c r="S251" s="490"/>
      <c r="T251" s="490"/>
      <c r="U251" s="491"/>
    </row>
    <row r="252" spans="1:21" ht="18" customHeight="1" x14ac:dyDescent="0.2">
      <c r="A252" s="261"/>
      <c r="B252" s="263"/>
      <c r="C252" s="437" t="s">
        <v>556</v>
      </c>
      <c r="D252" s="438"/>
      <c r="E252" s="438"/>
      <c r="F252" s="439"/>
      <c r="G252" s="370" t="s">
        <v>434</v>
      </c>
      <c r="H252" s="371"/>
      <c r="I252" s="371"/>
      <c r="J252" s="371"/>
      <c r="K252" s="371"/>
      <c r="L252" s="371"/>
      <c r="M252" s="372"/>
      <c r="N252" s="258"/>
      <c r="O252" s="153"/>
      <c r="P252" s="421" t="str">
        <f>IF(L254=0,"%",L254/H254)</f>
        <v>%</v>
      </c>
      <c r="Q252" s="422"/>
      <c r="R252" s="428"/>
      <c r="S252" s="428" t="str">
        <f>IF(L254="","",IF(P252&gt;=0.94,"○",""))</f>
        <v/>
      </c>
      <c r="T252" s="428" t="str">
        <f>IF(L254="","",IF(P252&lt;0.94,"○",""))</f>
        <v/>
      </c>
      <c r="U252" s="577"/>
    </row>
    <row r="253" spans="1:21" ht="18" customHeight="1" x14ac:dyDescent="0.2">
      <c r="A253" s="261"/>
      <c r="B253" s="263"/>
      <c r="C253" s="434"/>
      <c r="D253" s="435"/>
      <c r="E253" s="435"/>
      <c r="F253" s="436"/>
      <c r="G253" s="446" t="s">
        <v>439</v>
      </c>
      <c r="H253" s="406"/>
      <c r="I253" s="406"/>
      <c r="J253" s="406"/>
      <c r="K253" s="406"/>
      <c r="L253" s="201"/>
      <c r="M253" s="175" t="s">
        <v>24</v>
      </c>
      <c r="N253" s="658" t="s">
        <v>354</v>
      </c>
      <c r="O253" s="135" t="s">
        <v>355</v>
      </c>
      <c r="P253" s="457"/>
      <c r="Q253" s="458"/>
      <c r="R253" s="285"/>
      <c r="S253" s="285"/>
      <c r="T253" s="285"/>
      <c r="U253" s="272"/>
    </row>
    <row r="254" spans="1:21" ht="18" customHeight="1" x14ac:dyDescent="0.2">
      <c r="A254" s="261"/>
      <c r="B254" s="263"/>
      <c r="C254" s="434"/>
      <c r="D254" s="435"/>
      <c r="E254" s="435"/>
      <c r="F254" s="436"/>
      <c r="G254" s="170" t="s">
        <v>530</v>
      </c>
      <c r="H254" s="461"/>
      <c r="I254" s="461"/>
      <c r="J254" s="224" t="s">
        <v>44</v>
      </c>
      <c r="K254" s="171" t="s">
        <v>531</v>
      </c>
      <c r="L254" s="225"/>
      <c r="M254" s="79" t="s">
        <v>44</v>
      </c>
      <c r="N254" s="658"/>
      <c r="O254" s="134" t="s">
        <v>356</v>
      </c>
      <c r="P254" s="457"/>
      <c r="Q254" s="458"/>
      <c r="R254" s="429"/>
      <c r="S254" s="429"/>
      <c r="T254" s="429"/>
      <c r="U254" s="578"/>
    </row>
    <row r="255" spans="1:21" ht="18" customHeight="1" x14ac:dyDescent="0.2">
      <c r="A255" s="261"/>
      <c r="B255" s="263"/>
      <c r="C255" s="370" t="s">
        <v>278</v>
      </c>
      <c r="D255" s="371"/>
      <c r="E255" s="371"/>
      <c r="F255" s="371"/>
      <c r="G255" s="371"/>
      <c r="H255" s="371"/>
      <c r="I255" s="371"/>
      <c r="J255" s="371"/>
      <c r="K255" s="371"/>
      <c r="L255" s="371"/>
      <c r="M255" s="371"/>
      <c r="N255" s="371"/>
      <c r="O255" s="371"/>
      <c r="P255" s="371"/>
      <c r="Q255" s="372"/>
      <c r="R255" s="45"/>
      <c r="S255" s="45"/>
      <c r="T255" s="45"/>
      <c r="U255" s="46"/>
    </row>
    <row r="256" spans="1:21" ht="18" customHeight="1" x14ac:dyDescent="0.2">
      <c r="A256" s="261"/>
      <c r="B256" s="263"/>
      <c r="C256" s="370" t="s">
        <v>29</v>
      </c>
      <c r="D256" s="371"/>
      <c r="E256" s="371"/>
      <c r="F256" s="371"/>
      <c r="G256" s="371"/>
      <c r="H256" s="371"/>
      <c r="I256" s="371"/>
      <c r="J256" s="371"/>
      <c r="K256" s="371"/>
      <c r="L256" s="371"/>
      <c r="M256" s="371"/>
      <c r="N256" s="371"/>
      <c r="O256" s="371"/>
      <c r="P256" s="371"/>
      <c r="Q256" s="372"/>
      <c r="R256" s="45"/>
      <c r="S256" s="45"/>
      <c r="T256" s="45"/>
      <c r="U256" s="46"/>
    </row>
    <row r="257" spans="1:21" ht="18" customHeight="1" x14ac:dyDescent="0.2">
      <c r="A257" s="261"/>
      <c r="B257" s="263"/>
      <c r="C257" s="370" t="s">
        <v>599</v>
      </c>
      <c r="D257" s="371"/>
      <c r="E257" s="371"/>
      <c r="F257" s="371"/>
      <c r="G257" s="371"/>
      <c r="H257" s="371"/>
      <c r="I257" s="371"/>
      <c r="J257" s="371"/>
      <c r="K257" s="371"/>
      <c r="L257" s="371"/>
      <c r="M257" s="371"/>
      <c r="N257" s="371"/>
      <c r="O257" s="371"/>
      <c r="P257" s="371"/>
      <c r="Q257" s="372"/>
      <c r="R257" s="45"/>
      <c r="S257" s="45"/>
      <c r="T257" s="45"/>
      <c r="U257" s="46"/>
    </row>
    <row r="258" spans="1:21" ht="18" customHeight="1" x14ac:dyDescent="0.2">
      <c r="A258" s="261"/>
      <c r="B258" s="263"/>
      <c r="C258" s="354" t="s">
        <v>277</v>
      </c>
      <c r="D258" s="355"/>
      <c r="E258" s="355"/>
      <c r="F258" s="355"/>
      <c r="G258" s="355"/>
      <c r="H258" s="355"/>
      <c r="I258" s="355"/>
      <c r="J258" s="355"/>
      <c r="K258" s="355"/>
      <c r="L258" s="355"/>
      <c r="M258" s="355"/>
      <c r="N258" s="355"/>
      <c r="O258" s="355"/>
      <c r="P258" s="355"/>
      <c r="Q258" s="356"/>
      <c r="R258" s="45"/>
      <c r="S258" s="45"/>
      <c r="T258" s="45"/>
      <c r="U258" s="46"/>
    </row>
    <row r="259" spans="1:21" ht="18" customHeight="1" x14ac:dyDescent="0.2">
      <c r="A259" s="261"/>
      <c r="B259" s="263"/>
      <c r="C259" s="354" t="s">
        <v>406</v>
      </c>
      <c r="D259" s="355"/>
      <c r="E259" s="355"/>
      <c r="F259" s="355"/>
      <c r="G259" s="355"/>
      <c r="H259" s="355"/>
      <c r="I259" s="355"/>
      <c r="J259" s="355"/>
      <c r="K259" s="355"/>
      <c r="L259" s="355"/>
      <c r="M259" s="355"/>
      <c r="N259" s="355"/>
      <c r="O259" s="355"/>
      <c r="P259" s="355"/>
      <c r="Q259" s="356"/>
      <c r="R259" s="45"/>
      <c r="S259" s="45"/>
      <c r="T259" s="45"/>
      <c r="U259" s="46"/>
    </row>
    <row r="260" spans="1:21" ht="18" customHeight="1" x14ac:dyDescent="0.2">
      <c r="A260" s="261"/>
      <c r="B260" s="263"/>
      <c r="C260" s="354" t="s">
        <v>407</v>
      </c>
      <c r="D260" s="355"/>
      <c r="E260" s="355"/>
      <c r="F260" s="355"/>
      <c r="G260" s="355"/>
      <c r="H260" s="355"/>
      <c r="I260" s="355"/>
      <c r="J260" s="355"/>
      <c r="K260" s="355"/>
      <c r="L260" s="355"/>
      <c r="M260" s="355"/>
      <c r="N260" s="355"/>
      <c r="O260" s="355"/>
      <c r="P260" s="355"/>
      <c r="Q260" s="356"/>
      <c r="R260" s="45"/>
      <c r="S260" s="45"/>
      <c r="T260" s="45"/>
      <c r="U260" s="46"/>
    </row>
    <row r="261" spans="1:21" ht="18" customHeight="1" x14ac:dyDescent="0.2">
      <c r="A261" s="298"/>
      <c r="B261" s="281"/>
      <c r="C261" s="397" t="s">
        <v>408</v>
      </c>
      <c r="D261" s="398"/>
      <c r="E261" s="398"/>
      <c r="F261" s="398"/>
      <c r="G261" s="398"/>
      <c r="H261" s="398"/>
      <c r="I261" s="398"/>
      <c r="J261" s="398"/>
      <c r="K261" s="398"/>
      <c r="L261" s="398"/>
      <c r="M261" s="398"/>
      <c r="N261" s="398"/>
      <c r="O261" s="398"/>
      <c r="P261" s="398"/>
      <c r="Q261" s="399"/>
      <c r="R261" s="40"/>
      <c r="S261" s="40"/>
      <c r="T261" s="40"/>
      <c r="U261" s="41"/>
    </row>
    <row r="262" spans="1:21" ht="18" customHeight="1" x14ac:dyDescent="0.2">
      <c r="A262" s="297" t="s">
        <v>30</v>
      </c>
      <c r="B262" s="267" t="s">
        <v>220</v>
      </c>
      <c r="C262" s="626" t="s">
        <v>31</v>
      </c>
      <c r="D262" s="627"/>
      <c r="E262" s="627"/>
      <c r="F262" s="628"/>
      <c r="G262" s="299" t="s">
        <v>32</v>
      </c>
      <c r="H262" s="164"/>
      <c r="I262" s="95" t="s">
        <v>33</v>
      </c>
      <c r="J262" s="164"/>
      <c r="K262" s="30" t="s">
        <v>34</v>
      </c>
      <c r="L262" s="98" t="s">
        <v>35</v>
      </c>
      <c r="M262" s="30"/>
      <c r="N262" s="30" t="s">
        <v>36</v>
      </c>
      <c r="O262" s="30"/>
      <c r="P262" s="673" t="s">
        <v>595</v>
      </c>
      <c r="Q262" s="674"/>
      <c r="R262" s="576"/>
      <c r="S262" s="576"/>
      <c r="T262" s="576"/>
      <c r="U262" s="599"/>
    </row>
    <row r="263" spans="1:21" ht="18" customHeight="1" x14ac:dyDescent="0.2">
      <c r="A263" s="261"/>
      <c r="B263" s="263"/>
      <c r="C263" s="373"/>
      <c r="D263" s="374"/>
      <c r="E263" s="374"/>
      <c r="F263" s="375"/>
      <c r="G263" s="319"/>
      <c r="H263" s="687" t="s">
        <v>37</v>
      </c>
      <c r="I263" s="688"/>
      <c r="J263" s="688"/>
      <c r="K263" s="248"/>
      <c r="L263" s="248" t="s">
        <v>343</v>
      </c>
      <c r="M263" s="33"/>
      <c r="N263" s="33" t="s">
        <v>351</v>
      </c>
      <c r="O263" s="33"/>
      <c r="P263" s="33" t="s">
        <v>342</v>
      </c>
      <c r="Q263" s="185"/>
      <c r="R263" s="514"/>
      <c r="S263" s="514"/>
      <c r="T263" s="514"/>
      <c r="U263" s="579"/>
    </row>
    <row r="264" spans="1:21" ht="18" customHeight="1" x14ac:dyDescent="0.2">
      <c r="A264" s="261"/>
      <c r="B264" s="263"/>
      <c r="C264" s="409" t="s">
        <v>38</v>
      </c>
      <c r="D264" s="410"/>
      <c r="E264" s="410"/>
      <c r="F264" s="411"/>
      <c r="G264" s="170" t="s">
        <v>344</v>
      </c>
      <c r="H264" s="461"/>
      <c r="I264" s="461"/>
      <c r="J264" s="75" t="s">
        <v>44</v>
      </c>
      <c r="K264" s="210" t="s">
        <v>345</v>
      </c>
      <c r="L264" s="97"/>
      <c r="M264" s="67" t="s">
        <v>44</v>
      </c>
      <c r="N264" s="567"/>
      <c r="O264" s="567"/>
      <c r="P264" s="567"/>
      <c r="Q264" s="689"/>
      <c r="R264" s="45"/>
      <c r="S264" s="45"/>
      <c r="T264" s="45"/>
      <c r="U264" s="46"/>
    </row>
    <row r="265" spans="1:21" ht="18" customHeight="1" x14ac:dyDescent="0.2">
      <c r="A265" s="261"/>
      <c r="B265" s="263"/>
      <c r="C265" s="373" t="s">
        <v>272</v>
      </c>
      <c r="D265" s="374"/>
      <c r="E265" s="374"/>
      <c r="F265" s="375"/>
      <c r="G265" s="668" t="s">
        <v>32</v>
      </c>
      <c r="H265" s="153"/>
      <c r="I265" s="243" t="s">
        <v>33</v>
      </c>
      <c r="J265" s="153"/>
      <c r="K265" s="67" t="s">
        <v>34</v>
      </c>
      <c r="L265" s="97" t="s">
        <v>35</v>
      </c>
      <c r="M265" s="67"/>
      <c r="N265" s="67" t="s">
        <v>36</v>
      </c>
      <c r="O265" s="67"/>
      <c r="P265" s="540" t="s">
        <v>595</v>
      </c>
      <c r="Q265" s="675"/>
      <c r="R265" s="514"/>
      <c r="S265" s="514"/>
      <c r="T265" s="514"/>
      <c r="U265" s="579"/>
    </row>
    <row r="266" spans="1:21" ht="18" customHeight="1" x14ac:dyDescent="0.2">
      <c r="A266" s="261"/>
      <c r="B266" s="263"/>
      <c r="C266" s="373"/>
      <c r="D266" s="374"/>
      <c r="E266" s="374"/>
      <c r="F266" s="375"/>
      <c r="G266" s="669"/>
      <c r="H266" s="687" t="s">
        <v>37</v>
      </c>
      <c r="I266" s="688"/>
      <c r="J266" s="688"/>
      <c r="K266" s="74"/>
      <c r="L266" s="74" t="s">
        <v>343</v>
      </c>
      <c r="M266" s="73"/>
      <c r="N266" s="73" t="s">
        <v>351</v>
      </c>
      <c r="O266" s="73"/>
      <c r="P266" s="73" t="s">
        <v>342</v>
      </c>
      <c r="Q266" s="87"/>
      <c r="R266" s="514"/>
      <c r="S266" s="514"/>
      <c r="T266" s="514"/>
      <c r="U266" s="579"/>
    </row>
    <row r="267" spans="1:21" ht="18" customHeight="1" x14ac:dyDescent="0.2">
      <c r="A267" s="261"/>
      <c r="B267" s="263"/>
      <c r="C267" s="409" t="s">
        <v>273</v>
      </c>
      <c r="D267" s="410"/>
      <c r="E267" s="410"/>
      <c r="F267" s="411"/>
      <c r="G267" s="170" t="s">
        <v>344</v>
      </c>
      <c r="H267" s="461"/>
      <c r="I267" s="461"/>
      <c r="J267" s="75" t="s">
        <v>44</v>
      </c>
      <c r="K267" s="210" t="s">
        <v>345</v>
      </c>
      <c r="L267" s="97"/>
      <c r="M267" s="67" t="s">
        <v>44</v>
      </c>
      <c r="N267" s="567"/>
      <c r="O267" s="567"/>
      <c r="P267" s="567"/>
      <c r="Q267" s="689"/>
      <c r="R267" s="45"/>
      <c r="S267" s="45"/>
      <c r="T267" s="45"/>
      <c r="U267" s="46"/>
    </row>
    <row r="268" spans="1:21" ht="18" customHeight="1" x14ac:dyDescent="0.2">
      <c r="A268" s="261"/>
      <c r="B268" s="263"/>
      <c r="C268" s="373" t="s">
        <v>274</v>
      </c>
      <c r="D268" s="374"/>
      <c r="E268" s="374"/>
      <c r="F268" s="375"/>
      <c r="G268" s="668" t="s">
        <v>32</v>
      </c>
      <c r="H268" s="153"/>
      <c r="I268" s="243" t="s">
        <v>33</v>
      </c>
      <c r="J268" s="153"/>
      <c r="K268" s="67" t="s">
        <v>34</v>
      </c>
      <c r="L268" s="97" t="s">
        <v>35</v>
      </c>
      <c r="M268" s="67"/>
      <c r="N268" s="67" t="s">
        <v>36</v>
      </c>
      <c r="O268" s="67"/>
      <c r="P268" s="540" t="s">
        <v>595</v>
      </c>
      <c r="Q268" s="675"/>
      <c r="R268" s="514"/>
      <c r="S268" s="514"/>
      <c r="T268" s="514"/>
      <c r="U268" s="579"/>
    </row>
    <row r="269" spans="1:21" ht="18" customHeight="1" thickBot="1" x14ac:dyDescent="0.25">
      <c r="A269" s="262"/>
      <c r="B269" s="264"/>
      <c r="C269" s="670"/>
      <c r="D269" s="671"/>
      <c r="E269" s="671"/>
      <c r="F269" s="672"/>
      <c r="G269" s="315"/>
      <c r="H269" s="685" t="s">
        <v>37</v>
      </c>
      <c r="I269" s="686"/>
      <c r="J269" s="686"/>
      <c r="K269" s="244"/>
      <c r="L269" s="244" t="s">
        <v>343</v>
      </c>
      <c r="M269" s="245"/>
      <c r="N269" s="245" t="s">
        <v>351</v>
      </c>
      <c r="O269" s="245"/>
      <c r="P269" s="245" t="s">
        <v>342</v>
      </c>
      <c r="Q269" s="246"/>
      <c r="R269" s="683"/>
      <c r="S269" s="683"/>
      <c r="T269" s="683"/>
      <c r="U269" s="684"/>
    </row>
    <row r="270" spans="1:21" ht="18" customHeight="1" x14ac:dyDescent="0.2">
      <c r="A270" s="302" t="s">
        <v>144</v>
      </c>
      <c r="B270" s="305" t="s">
        <v>145</v>
      </c>
      <c r="C270" s="306"/>
      <c r="D270" s="306"/>
      <c r="E270" s="306"/>
      <c r="F270" s="306"/>
      <c r="G270" s="306"/>
      <c r="H270" s="306"/>
      <c r="I270" s="306"/>
      <c r="J270" s="306"/>
      <c r="K270" s="306"/>
      <c r="L270" s="306"/>
      <c r="M270" s="306"/>
      <c r="N270" s="306"/>
      <c r="O270" s="306"/>
      <c r="P270" s="306"/>
      <c r="Q270" s="307"/>
      <c r="R270" s="282" t="s">
        <v>146</v>
      </c>
      <c r="S270" s="301"/>
      <c r="T270" s="301"/>
      <c r="U270" s="522"/>
    </row>
    <row r="271" spans="1:21" ht="19.5" customHeight="1" x14ac:dyDescent="0.2">
      <c r="A271" s="303"/>
      <c r="B271" s="308"/>
      <c r="C271" s="309"/>
      <c r="D271" s="309"/>
      <c r="E271" s="309"/>
      <c r="F271" s="309"/>
      <c r="G271" s="309"/>
      <c r="H271" s="309"/>
      <c r="I271" s="309"/>
      <c r="J271" s="309"/>
      <c r="K271" s="309"/>
      <c r="L271" s="309"/>
      <c r="M271" s="309"/>
      <c r="N271" s="309"/>
      <c r="O271" s="309"/>
      <c r="P271" s="309"/>
      <c r="Q271" s="310"/>
      <c r="R271" s="270" t="s">
        <v>147</v>
      </c>
      <c r="S271" s="270" t="s">
        <v>563</v>
      </c>
      <c r="T271" s="271" t="s">
        <v>456</v>
      </c>
      <c r="U271" s="59"/>
    </row>
    <row r="272" spans="1:21" ht="26.25" customHeight="1" thickBot="1" x14ac:dyDescent="0.25">
      <c r="A272" s="304"/>
      <c r="B272" s="311"/>
      <c r="C272" s="312"/>
      <c r="D272" s="312"/>
      <c r="E272" s="312"/>
      <c r="F272" s="312"/>
      <c r="G272" s="312"/>
      <c r="H272" s="312"/>
      <c r="I272" s="312"/>
      <c r="J272" s="312"/>
      <c r="K272" s="312"/>
      <c r="L272" s="312"/>
      <c r="M272" s="312"/>
      <c r="N272" s="312"/>
      <c r="O272" s="312"/>
      <c r="P272" s="312"/>
      <c r="Q272" s="313"/>
      <c r="R272" s="314"/>
      <c r="S272" s="314"/>
      <c r="T272" s="311"/>
      <c r="U272" s="240" t="s">
        <v>148</v>
      </c>
    </row>
    <row r="273" spans="1:21" ht="18" customHeight="1" x14ac:dyDescent="0.2">
      <c r="A273" s="609" t="s">
        <v>39</v>
      </c>
      <c r="B273" s="568" t="s">
        <v>40</v>
      </c>
      <c r="C273" s="455" t="s">
        <v>41</v>
      </c>
      <c r="D273" s="342"/>
      <c r="E273" s="342"/>
      <c r="F273" s="342"/>
      <c r="G273" s="342"/>
      <c r="H273" s="342"/>
      <c r="I273" s="342"/>
      <c r="J273" s="342"/>
      <c r="K273" s="342"/>
      <c r="L273" s="342"/>
      <c r="M273" s="342"/>
      <c r="N273" s="342"/>
      <c r="O273" s="342"/>
      <c r="P273" s="342"/>
      <c r="Q273" s="343"/>
      <c r="R273" s="11"/>
      <c r="S273" s="11"/>
      <c r="T273" s="11"/>
      <c r="U273" s="12"/>
    </row>
    <row r="274" spans="1:21" ht="18" customHeight="1" x14ac:dyDescent="0.2">
      <c r="A274" s="609"/>
      <c r="B274" s="568"/>
      <c r="C274" s="354" t="s">
        <v>428</v>
      </c>
      <c r="D274" s="355"/>
      <c r="E274" s="355"/>
      <c r="F274" s="356"/>
      <c r="G274" s="370" t="s">
        <v>481</v>
      </c>
      <c r="H274" s="371"/>
      <c r="I274" s="371"/>
      <c r="J274" s="489"/>
      <c r="K274" s="504" t="s">
        <v>119</v>
      </c>
      <c r="L274" s="487"/>
      <c r="M274" s="488"/>
      <c r="N274" s="91"/>
      <c r="O274" s="91"/>
      <c r="P274" s="421" t="str">
        <f>IF(H276="","%",L276/H276)</f>
        <v>%</v>
      </c>
      <c r="Q274" s="422"/>
      <c r="R274" s="428" t="str">
        <f>IF(P274&lt;=0.9,"○","")</f>
        <v/>
      </c>
      <c r="S274" s="428" t="str">
        <f>IF(P274&gt;0.9,IF(P274&lt;=1,"○",""),"")</f>
        <v/>
      </c>
      <c r="T274" s="428" t="str">
        <f>IF(L275="","",IF(P274&gt;1,"○",""))</f>
        <v/>
      </c>
      <c r="U274" s="453"/>
    </row>
    <row r="275" spans="1:21" ht="18" customHeight="1" x14ac:dyDescent="0.2">
      <c r="A275" s="609"/>
      <c r="B275" s="568"/>
      <c r="C275" s="354"/>
      <c r="D275" s="355"/>
      <c r="E275" s="355"/>
      <c r="F275" s="356"/>
      <c r="G275" s="169" t="s">
        <v>532</v>
      </c>
      <c r="H275" s="431"/>
      <c r="I275" s="431"/>
      <c r="J275" s="204" t="s">
        <v>44</v>
      </c>
      <c r="K275" s="232" t="s">
        <v>533</v>
      </c>
      <c r="L275" s="94"/>
      <c r="M275" s="66" t="s">
        <v>44</v>
      </c>
      <c r="N275" s="510" t="s">
        <v>120</v>
      </c>
      <c r="O275" s="92" t="s">
        <v>122</v>
      </c>
      <c r="P275" s="457"/>
      <c r="Q275" s="458"/>
      <c r="R275" s="285"/>
      <c r="S275" s="285"/>
      <c r="T275" s="285"/>
      <c r="U275" s="288"/>
    </row>
    <row r="276" spans="1:21" ht="18" customHeight="1" x14ac:dyDescent="0.2">
      <c r="A276" s="609"/>
      <c r="B276" s="568"/>
      <c r="C276" s="354"/>
      <c r="D276" s="355"/>
      <c r="E276" s="355"/>
      <c r="F276" s="356"/>
      <c r="G276" s="169" t="s">
        <v>535</v>
      </c>
      <c r="H276" s="379" t="str">
        <f>IF(L275="","",IF((H275*0.025)&lt;6,(H275*0.025),6))</f>
        <v/>
      </c>
      <c r="I276" s="379"/>
      <c r="J276" s="204" t="s">
        <v>44</v>
      </c>
      <c r="K276" s="232" t="s">
        <v>534</v>
      </c>
      <c r="L276" s="109" t="str">
        <f>IF(L275=0,"",(H275-L275)/2)</f>
        <v/>
      </c>
      <c r="M276" s="66" t="s">
        <v>44</v>
      </c>
      <c r="N276" s="511"/>
      <c r="O276" s="100" t="s">
        <v>414</v>
      </c>
      <c r="P276" s="457"/>
      <c r="Q276" s="458"/>
      <c r="R276" s="285"/>
      <c r="S276" s="285"/>
      <c r="T276" s="285"/>
      <c r="U276" s="288"/>
    </row>
    <row r="277" spans="1:21" ht="18" customHeight="1" x14ac:dyDescent="0.2">
      <c r="A277" s="609"/>
      <c r="B277" s="568"/>
      <c r="C277" s="354"/>
      <c r="D277" s="355"/>
      <c r="E277" s="355"/>
      <c r="F277" s="356"/>
      <c r="G277" s="370" t="s">
        <v>586</v>
      </c>
      <c r="H277" s="371"/>
      <c r="I277" s="371"/>
      <c r="J277" s="489"/>
      <c r="K277" s="232" t="s">
        <v>136</v>
      </c>
      <c r="L277" s="233"/>
      <c r="M277" s="234"/>
      <c r="N277" s="91"/>
      <c r="O277" s="91"/>
      <c r="P277" s="421" t="str">
        <f>IF(H279="","%",L279/H279)</f>
        <v>%</v>
      </c>
      <c r="Q277" s="422"/>
      <c r="R277" s="428" t="str">
        <f>IF(P277&lt;=0.9,"○","")</f>
        <v/>
      </c>
      <c r="S277" s="428" t="str">
        <f>IF(P277&gt;0.91,IF(P277&lt;=1,"○",""),"")</f>
        <v/>
      </c>
      <c r="T277" s="428" t="str">
        <f>IF(L278="","",IF(P277&gt;1,"○",""))</f>
        <v/>
      </c>
      <c r="U277" s="453"/>
    </row>
    <row r="278" spans="1:21" ht="18" customHeight="1" x14ac:dyDescent="0.2">
      <c r="A278" s="609"/>
      <c r="B278" s="568"/>
      <c r="C278" s="354"/>
      <c r="D278" s="355"/>
      <c r="E278" s="355"/>
      <c r="F278" s="356"/>
      <c r="G278" s="166" t="s">
        <v>526</v>
      </c>
      <c r="H278" s="378"/>
      <c r="I278" s="378"/>
      <c r="J278" s="206" t="s">
        <v>317</v>
      </c>
      <c r="K278" s="232" t="s">
        <v>536</v>
      </c>
      <c r="L278" s="94"/>
      <c r="M278" s="66" t="s">
        <v>317</v>
      </c>
      <c r="N278" s="510" t="s">
        <v>120</v>
      </c>
      <c r="O278" s="92" t="s">
        <v>122</v>
      </c>
      <c r="P278" s="457"/>
      <c r="Q278" s="458"/>
      <c r="R278" s="285"/>
      <c r="S278" s="285"/>
      <c r="T278" s="285"/>
      <c r="U278" s="288"/>
    </row>
    <row r="279" spans="1:21" ht="18" customHeight="1" x14ac:dyDescent="0.2">
      <c r="A279" s="609"/>
      <c r="B279" s="568"/>
      <c r="C279" s="354"/>
      <c r="D279" s="355"/>
      <c r="E279" s="355"/>
      <c r="F279" s="356"/>
      <c r="G279" s="102" t="s">
        <v>537</v>
      </c>
      <c r="H279" s="416" t="str">
        <f>IF(L278="","",IF((H278*0.25)&lt;5,(H278*0.25),5))</f>
        <v/>
      </c>
      <c r="I279" s="416"/>
      <c r="J279" s="204" t="s">
        <v>44</v>
      </c>
      <c r="K279" s="232" t="s">
        <v>534</v>
      </c>
      <c r="L279" s="109" t="str">
        <f>IF(L278=0,"",H278-L278)</f>
        <v/>
      </c>
      <c r="M279" s="66" t="s">
        <v>44</v>
      </c>
      <c r="N279" s="616"/>
      <c r="O279" s="145" t="s">
        <v>414</v>
      </c>
      <c r="P279" s="423"/>
      <c r="Q279" s="424"/>
      <c r="R279" s="285"/>
      <c r="S279" s="285"/>
      <c r="T279" s="285"/>
      <c r="U279" s="454"/>
    </row>
    <row r="280" spans="1:21" ht="18" customHeight="1" x14ac:dyDescent="0.2">
      <c r="A280" s="609"/>
      <c r="B280" s="568"/>
      <c r="C280" s="354" t="s">
        <v>429</v>
      </c>
      <c r="D280" s="355"/>
      <c r="E280" s="355"/>
      <c r="F280" s="356"/>
      <c r="G280" s="370" t="s">
        <v>481</v>
      </c>
      <c r="H280" s="371"/>
      <c r="I280" s="371"/>
      <c r="J280" s="489"/>
      <c r="K280" s="487" t="s">
        <v>119</v>
      </c>
      <c r="L280" s="487"/>
      <c r="M280" s="488"/>
      <c r="N280" s="136"/>
      <c r="O280" s="136"/>
      <c r="P280" s="457" t="str">
        <f>IF(H282="","%",L282/H282)</f>
        <v>%</v>
      </c>
      <c r="Q280" s="458"/>
      <c r="R280" s="428" t="str">
        <f>IF(P280&lt;=0.9,"○","")</f>
        <v/>
      </c>
      <c r="S280" s="428" t="str">
        <f>IF(P280&gt;0.9,IF(P280&lt;=1,"○",""),"")</f>
        <v/>
      </c>
      <c r="T280" s="428" t="str">
        <f>IF(L281="","",IF(P280&gt;1,"○",""))</f>
        <v/>
      </c>
      <c r="U280" s="453"/>
    </row>
    <row r="281" spans="1:21" ht="18" customHeight="1" x14ac:dyDescent="0.2">
      <c r="A281" s="609"/>
      <c r="B281" s="568"/>
      <c r="C281" s="354"/>
      <c r="D281" s="355"/>
      <c r="E281" s="355"/>
      <c r="F281" s="356"/>
      <c r="G281" s="169" t="s">
        <v>532</v>
      </c>
      <c r="H281" s="431"/>
      <c r="I281" s="431"/>
      <c r="J281" s="204" t="s">
        <v>44</v>
      </c>
      <c r="K281" s="43" t="s">
        <v>533</v>
      </c>
      <c r="L281" s="94"/>
      <c r="M281" s="66" t="s">
        <v>44</v>
      </c>
      <c r="N281" s="510" t="s">
        <v>120</v>
      </c>
      <c r="O281" s="92" t="s">
        <v>122</v>
      </c>
      <c r="P281" s="457"/>
      <c r="Q281" s="458"/>
      <c r="R281" s="285"/>
      <c r="S281" s="285"/>
      <c r="T281" s="285"/>
      <c r="U281" s="288"/>
    </row>
    <row r="282" spans="1:21" ht="18" customHeight="1" x14ac:dyDescent="0.2">
      <c r="A282" s="609"/>
      <c r="B282" s="568"/>
      <c r="C282" s="354"/>
      <c r="D282" s="355"/>
      <c r="E282" s="355"/>
      <c r="F282" s="356"/>
      <c r="G282" s="169" t="s">
        <v>535</v>
      </c>
      <c r="H282" s="379" t="str">
        <f>IF(L281="","",IF((H281*0.025)&lt;6,(H281*0.025),6))</f>
        <v/>
      </c>
      <c r="I282" s="379"/>
      <c r="J282" s="204" t="s">
        <v>44</v>
      </c>
      <c r="K282" s="43" t="s">
        <v>534</v>
      </c>
      <c r="L282" s="109" t="str">
        <f>IF(L281=0,"",(H281-L281)/2)</f>
        <v/>
      </c>
      <c r="M282" s="66" t="s">
        <v>44</v>
      </c>
      <c r="N282" s="616"/>
      <c r="O282" s="145" t="s">
        <v>414</v>
      </c>
      <c r="P282" s="423"/>
      <c r="Q282" s="424"/>
      <c r="R282" s="285"/>
      <c r="S282" s="285"/>
      <c r="T282" s="285"/>
      <c r="U282" s="288"/>
    </row>
    <row r="283" spans="1:21" ht="18" customHeight="1" x14ac:dyDescent="0.2">
      <c r="A283" s="609"/>
      <c r="B283" s="568"/>
      <c r="C283" s="354"/>
      <c r="D283" s="355"/>
      <c r="E283" s="355"/>
      <c r="F283" s="356"/>
      <c r="G283" s="370" t="s">
        <v>587</v>
      </c>
      <c r="H283" s="371"/>
      <c r="I283" s="371"/>
      <c r="J283" s="489"/>
      <c r="K283" s="43" t="s">
        <v>136</v>
      </c>
      <c r="L283" s="233"/>
      <c r="M283" s="234"/>
      <c r="N283" s="136"/>
      <c r="O283" s="136"/>
      <c r="P283" s="457" t="str">
        <f>IF(H285="","%",L285/H285)</f>
        <v>%</v>
      </c>
      <c r="Q283" s="458"/>
      <c r="R283" s="428" t="str">
        <f>IF(P283&lt;=0.9,"○","")</f>
        <v/>
      </c>
      <c r="S283" s="428" t="str">
        <f>IF(P283&gt;0.91,IF(P283&lt;=1,"○",""),"")</f>
        <v/>
      </c>
      <c r="T283" s="428" t="str">
        <f>IF(L284="","",IF(P283&gt;1,"○",""))</f>
        <v/>
      </c>
      <c r="U283" s="453"/>
    </row>
    <row r="284" spans="1:21" ht="18" customHeight="1" x14ac:dyDescent="0.2">
      <c r="A284" s="609"/>
      <c r="B284" s="568"/>
      <c r="C284" s="354"/>
      <c r="D284" s="355"/>
      <c r="E284" s="355"/>
      <c r="F284" s="356"/>
      <c r="G284" s="166" t="s">
        <v>124</v>
      </c>
      <c r="H284" s="378"/>
      <c r="I284" s="378"/>
      <c r="J284" s="206" t="s">
        <v>317</v>
      </c>
      <c r="K284" s="43" t="s">
        <v>125</v>
      </c>
      <c r="L284" s="94"/>
      <c r="M284" s="66" t="s">
        <v>317</v>
      </c>
      <c r="N284" s="510" t="s">
        <v>120</v>
      </c>
      <c r="O284" s="92" t="s">
        <v>122</v>
      </c>
      <c r="P284" s="457"/>
      <c r="Q284" s="458"/>
      <c r="R284" s="285"/>
      <c r="S284" s="285"/>
      <c r="T284" s="285"/>
      <c r="U284" s="288"/>
    </row>
    <row r="285" spans="1:21" ht="18" customHeight="1" x14ac:dyDescent="0.2">
      <c r="A285" s="609"/>
      <c r="B285" s="568"/>
      <c r="C285" s="354"/>
      <c r="D285" s="355"/>
      <c r="E285" s="355"/>
      <c r="F285" s="356"/>
      <c r="G285" s="102" t="s">
        <v>123</v>
      </c>
      <c r="H285" s="416" t="str">
        <f>IF(L284="","",IF((H284*0.25)&lt;5,(H284*0.25),5))</f>
        <v/>
      </c>
      <c r="I285" s="416"/>
      <c r="J285" s="204" t="s">
        <v>44</v>
      </c>
      <c r="K285" s="43" t="s">
        <v>360</v>
      </c>
      <c r="L285" s="109" t="str">
        <f>IF(L284=0,"",H284-L284)</f>
        <v/>
      </c>
      <c r="M285" s="66" t="s">
        <v>44</v>
      </c>
      <c r="N285" s="511"/>
      <c r="O285" s="100" t="s">
        <v>414</v>
      </c>
      <c r="P285" s="457"/>
      <c r="Q285" s="458"/>
      <c r="R285" s="285"/>
      <c r="S285" s="285"/>
      <c r="T285" s="285"/>
      <c r="U285" s="454"/>
    </row>
    <row r="286" spans="1:21" ht="18" customHeight="1" x14ac:dyDescent="0.2">
      <c r="A286" s="609"/>
      <c r="B286" s="568"/>
      <c r="C286" s="354" t="s">
        <v>430</v>
      </c>
      <c r="D286" s="355"/>
      <c r="E286" s="355"/>
      <c r="F286" s="356"/>
      <c r="G286" s="370" t="s">
        <v>481</v>
      </c>
      <c r="H286" s="371"/>
      <c r="I286" s="371"/>
      <c r="J286" s="489"/>
      <c r="K286" s="487" t="s">
        <v>119</v>
      </c>
      <c r="L286" s="487"/>
      <c r="M286" s="488"/>
      <c r="N286" s="91"/>
      <c r="O286" s="91"/>
      <c r="P286" s="421" t="str">
        <f>IF(H288="","%",L288/H288)</f>
        <v>%</v>
      </c>
      <c r="Q286" s="422"/>
      <c r="R286" s="428" t="str">
        <f>IF(P286&lt;=0.9,"○","")</f>
        <v/>
      </c>
      <c r="S286" s="428" t="str">
        <f>IF(P286&gt;0.9,IF(P286&lt;=1,"○",""),"")</f>
        <v/>
      </c>
      <c r="T286" s="428" t="str">
        <f>IF(L287="","",IF(P286&gt;1,"○",""))</f>
        <v/>
      </c>
      <c r="U286" s="453"/>
    </row>
    <row r="287" spans="1:21" ht="18" customHeight="1" x14ac:dyDescent="0.2">
      <c r="A287" s="609"/>
      <c r="B287" s="568"/>
      <c r="C287" s="354"/>
      <c r="D287" s="355"/>
      <c r="E287" s="355"/>
      <c r="F287" s="356"/>
      <c r="G287" s="169" t="s">
        <v>532</v>
      </c>
      <c r="H287" s="431"/>
      <c r="I287" s="431"/>
      <c r="J287" s="204" t="s">
        <v>44</v>
      </c>
      <c r="K287" s="43" t="s">
        <v>533</v>
      </c>
      <c r="L287" s="94"/>
      <c r="M287" s="66" t="s">
        <v>44</v>
      </c>
      <c r="N287" s="510" t="s">
        <v>120</v>
      </c>
      <c r="O287" s="92" t="s">
        <v>122</v>
      </c>
      <c r="P287" s="457"/>
      <c r="Q287" s="458"/>
      <c r="R287" s="285"/>
      <c r="S287" s="285"/>
      <c r="T287" s="285"/>
      <c r="U287" s="288"/>
    </row>
    <row r="288" spans="1:21" ht="18" customHeight="1" x14ac:dyDescent="0.2">
      <c r="A288" s="609"/>
      <c r="B288" s="568"/>
      <c r="C288" s="354"/>
      <c r="D288" s="355"/>
      <c r="E288" s="355"/>
      <c r="F288" s="356"/>
      <c r="G288" s="169" t="s">
        <v>535</v>
      </c>
      <c r="H288" s="379" t="str">
        <f>IF(L287="","",IF((H287*0.025)&lt;6,(H287*0.025),6))</f>
        <v/>
      </c>
      <c r="I288" s="379"/>
      <c r="J288" s="204" t="s">
        <v>44</v>
      </c>
      <c r="K288" s="43" t="s">
        <v>534</v>
      </c>
      <c r="L288" s="109" t="str">
        <f>IF(L287=0,"",(H287-L287)/2)</f>
        <v/>
      </c>
      <c r="M288" s="66" t="s">
        <v>44</v>
      </c>
      <c r="N288" s="510"/>
      <c r="O288" s="100" t="s">
        <v>414</v>
      </c>
      <c r="P288" s="457"/>
      <c r="Q288" s="458"/>
      <c r="R288" s="285"/>
      <c r="S288" s="285"/>
      <c r="T288" s="285"/>
      <c r="U288" s="288"/>
    </row>
    <row r="289" spans="1:21" ht="18" customHeight="1" x14ac:dyDescent="0.2">
      <c r="A289" s="609"/>
      <c r="B289" s="568"/>
      <c r="C289" s="354"/>
      <c r="D289" s="355"/>
      <c r="E289" s="355"/>
      <c r="F289" s="356"/>
      <c r="G289" s="370" t="s">
        <v>587</v>
      </c>
      <c r="H289" s="371"/>
      <c r="I289" s="371"/>
      <c r="J289" s="489"/>
      <c r="K289" s="43" t="s">
        <v>136</v>
      </c>
      <c r="L289" s="233"/>
      <c r="M289" s="234"/>
      <c r="N289" s="91"/>
      <c r="O289" s="91"/>
      <c r="P289" s="421" t="str">
        <f>IF(H291="","%",L291/H291)</f>
        <v>%</v>
      </c>
      <c r="Q289" s="422"/>
      <c r="R289" s="428" t="str">
        <f>IF(P289&lt;=0.9,"○","")</f>
        <v/>
      </c>
      <c r="S289" s="428" t="str">
        <f>IF(P289&gt;0.91,IF(P289&lt;=1,"○",""),"")</f>
        <v/>
      </c>
      <c r="T289" s="428" t="str">
        <f>IF(L290="","",IF(P289&gt;1,"○",""))</f>
        <v/>
      </c>
      <c r="U289" s="453"/>
    </row>
    <row r="290" spans="1:21" ht="18" customHeight="1" x14ac:dyDescent="0.2">
      <c r="A290" s="609"/>
      <c r="B290" s="568"/>
      <c r="C290" s="354"/>
      <c r="D290" s="355"/>
      <c r="E290" s="355"/>
      <c r="F290" s="356"/>
      <c r="G290" s="166" t="s">
        <v>526</v>
      </c>
      <c r="H290" s="378"/>
      <c r="I290" s="378"/>
      <c r="J290" s="206" t="s">
        <v>317</v>
      </c>
      <c r="K290" s="43" t="s">
        <v>536</v>
      </c>
      <c r="L290" s="94"/>
      <c r="M290" s="66" t="s">
        <v>317</v>
      </c>
      <c r="N290" s="510" t="s">
        <v>120</v>
      </c>
      <c r="O290" s="92" t="s">
        <v>122</v>
      </c>
      <c r="P290" s="457"/>
      <c r="Q290" s="458"/>
      <c r="R290" s="285"/>
      <c r="S290" s="285"/>
      <c r="T290" s="285"/>
      <c r="U290" s="288"/>
    </row>
    <row r="291" spans="1:21" ht="18" customHeight="1" x14ac:dyDescent="0.2">
      <c r="A291" s="609"/>
      <c r="B291" s="568"/>
      <c r="C291" s="354"/>
      <c r="D291" s="355"/>
      <c r="E291" s="355"/>
      <c r="F291" s="356"/>
      <c r="G291" s="102" t="s">
        <v>537</v>
      </c>
      <c r="H291" s="416" t="str">
        <f>IF(L290="","",IF((H290*0.25)&lt;5,(H290*0.25),5))</f>
        <v/>
      </c>
      <c r="I291" s="416"/>
      <c r="J291" s="204" t="s">
        <v>44</v>
      </c>
      <c r="K291" s="43" t="s">
        <v>534</v>
      </c>
      <c r="L291" s="109" t="str">
        <f>IF(L290=0,"",H290-L290)</f>
        <v/>
      </c>
      <c r="M291" s="66" t="s">
        <v>44</v>
      </c>
      <c r="N291" s="635"/>
      <c r="O291" s="145" t="s">
        <v>414</v>
      </c>
      <c r="P291" s="423"/>
      <c r="Q291" s="424"/>
      <c r="R291" s="285"/>
      <c r="S291" s="285"/>
      <c r="T291" s="285"/>
      <c r="U291" s="454"/>
    </row>
    <row r="292" spans="1:21" ht="18" customHeight="1" x14ac:dyDescent="0.2">
      <c r="A292" s="609"/>
      <c r="B292" s="568"/>
      <c r="C292" s="354" t="s">
        <v>482</v>
      </c>
      <c r="D292" s="355"/>
      <c r="E292" s="355"/>
      <c r="F292" s="356"/>
      <c r="G292" s="42" t="s">
        <v>334</v>
      </c>
      <c r="H292" s="378"/>
      <c r="I292" s="378"/>
      <c r="J292" s="206" t="s">
        <v>317</v>
      </c>
      <c r="K292" s="44" t="s">
        <v>335</v>
      </c>
      <c r="L292" s="94"/>
      <c r="M292" s="66" t="s">
        <v>317</v>
      </c>
      <c r="N292" s="478" t="s">
        <v>135</v>
      </c>
      <c r="O292" s="479"/>
      <c r="P292" s="419" t="str">
        <f>IF(L292="","%",L292/H292)</f>
        <v>%</v>
      </c>
      <c r="Q292" s="420"/>
      <c r="R292" s="45" t="str">
        <f>IF(L292="","",IF(P292&gt;=0.25,"○",""))</f>
        <v/>
      </c>
      <c r="S292" s="45"/>
      <c r="T292" s="45" t="str">
        <f>IF(L292="","",IF(P292&lt;0.25,"○",""))</f>
        <v/>
      </c>
      <c r="U292" s="46"/>
    </row>
    <row r="293" spans="1:21" ht="18" customHeight="1" x14ac:dyDescent="0.2">
      <c r="A293" s="609"/>
      <c r="B293" s="568"/>
      <c r="C293" s="354" t="s">
        <v>483</v>
      </c>
      <c r="D293" s="355"/>
      <c r="E293" s="355"/>
      <c r="F293" s="356"/>
      <c r="G293" s="42" t="s">
        <v>333</v>
      </c>
      <c r="H293" s="378"/>
      <c r="I293" s="378"/>
      <c r="J293" s="206" t="s">
        <v>349</v>
      </c>
      <c r="K293" s="44" t="s">
        <v>332</v>
      </c>
      <c r="L293" s="94"/>
      <c r="M293" s="66" t="s">
        <v>349</v>
      </c>
      <c r="N293" s="419" t="str">
        <f>IF(L293="","%",L293/H293)</f>
        <v>%</v>
      </c>
      <c r="O293" s="452"/>
      <c r="P293" s="452"/>
      <c r="Q293" s="420"/>
      <c r="R293" s="45" t="str">
        <f>IF(L293="","",IF(N293&gt;=0.9,"○",""))</f>
        <v/>
      </c>
      <c r="S293" s="45"/>
      <c r="T293" s="45" t="str">
        <f>IF(L293="","",IF(N293&lt;0.9,"○",""))</f>
        <v/>
      </c>
      <c r="U293" s="46"/>
    </row>
    <row r="294" spans="1:21" ht="18" customHeight="1" x14ac:dyDescent="0.2">
      <c r="A294" s="609"/>
      <c r="B294" s="568"/>
      <c r="C294" s="434" t="s">
        <v>42</v>
      </c>
      <c r="D294" s="435"/>
      <c r="E294" s="435"/>
      <c r="F294" s="435"/>
      <c r="G294" s="435"/>
      <c r="H294" s="435"/>
      <c r="I294" s="435"/>
      <c r="J294" s="435"/>
      <c r="K294" s="435"/>
      <c r="L294" s="435"/>
      <c r="M294" s="435"/>
      <c r="N294" s="435"/>
      <c r="O294" s="435"/>
      <c r="P294" s="435"/>
      <c r="Q294" s="436"/>
      <c r="R294" s="45"/>
      <c r="S294" s="45"/>
      <c r="T294" s="45"/>
      <c r="U294" s="46"/>
    </row>
    <row r="295" spans="1:21" ht="18" customHeight="1" x14ac:dyDescent="0.2">
      <c r="A295" s="609"/>
      <c r="B295" s="568"/>
      <c r="C295" s="373" t="s">
        <v>43</v>
      </c>
      <c r="D295" s="374"/>
      <c r="E295" s="374"/>
      <c r="F295" s="375"/>
      <c r="G295" s="179" t="s">
        <v>346</v>
      </c>
      <c r="H295" s="406"/>
      <c r="I295" s="406"/>
      <c r="J295" s="204" t="s">
        <v>44</v>
      </c>
      <c r="K295" s="235" t="s">
        <v>345</v>
      </c>
      <c r="L295" s="94"/>
      <c r="M295" s="66" t="s">
        <v>44</v>
      </c>
      <c r="N295" s="417"/>
      <c r="O295" s="417"/>
      <c r="P295" s="417"/>
      <c r="Q295" s="418"/>
      <c r="R295" s="45"/>
      <c r="S295" s="45"/>
      <c r="T295" s="45"/>
      <c r="U295" s="46"/>
    </row>
    <row r="296" spans="1:21" ht="18" customHeight="1" x14ac:dyDescent="0.2">
      <c r="A296" s="609"/>
      <c r="B296" s="568"/>
      <c r="C296" s="373"/>
      <c r="D296" s="374"/>
      <c r="E296" s="374"/>
      <c r="F296" s="375"/>
      <c r="G296" s="179" t="s">
        <v>347</v>
      </c>
      <c r="H296" s="406"/>
      <c r="I296" s="406"/>
      <c r="J296" s="204" t="s">
        <v>44</v>
      </c>
      <c r="K296" s="235" t="s">
        <v>345</v>
      </c>
      <c r="L296" s="94"/>
      <c r="M296" s="66" t="s">
        <v>44</v>
      </c>
      <c r="N296" s="417"/>
      <c r="O296" s="417"/>
      <c r="P296" s="417"/>
      <c r="Q296" s="418"/>
      <c r="R296" s="45"/>
      <c r="S296" s="45"/>
      <c r="T296" s="45"/>
      <c r="U296" s="46"/>
    </row>
    <row r="297" spans="1:21" ht="18" customHeight="1" x14ac:dyDescent="0.2">
      <c r="A297" s="609"/>
      <c r="B297" s="568"/>
      <c r="C297" s="373"/>
      <c r="D297" s="374"/>
      <c r="E297" s="374"/>
      <c r="F297" s="375"/>
      <c r="G297" s="179" t="s">
        <v>348</v>
      </c>
      <c r="H297" s="406"/>
      <c r="I297" s="406"/>
      <c r="J297" s="204" t="s">
        <v>44</v>
      </c>
      <c r="K297" s="235" t="s">
        <v>345</v>
      </c>
      <c r="L297" s="94"/>
      <c r="M297" s="66" t="s">
        <v>44</v>
      </c>
      <c r="N297" s="417"/>
      <c r="O297" s="417"/>
      <c r="P297" s="417"/>
      <c r="Q297" s="418"/>
      <c r="R297" s="45"/>
      <c r="S297" s="45"/>
      <c r="T297" s="45"/>
      <c r="U297" s="46"/>
    </row>
    <row r="298" spans="1:21" ht="18" customHeight="1" x14ac:dyDescent="0.2">
      <c r="A298" s="609"/>
      <c r="B298" s="568"/>
      <c r="C298" s="364" t="s">
        <v>45</v>
      </c>
      <c r="D298" s="365"/>
      <c r="E298" s="365"/>
      <c r="F298" s="366"/>
      <c r="G298" s="483" t="s">
        <v>32</v>
      </c>
      <c r="H298" s="414" t="s">
        <v>33</v>
      </c>
      <c r="I298" s="415"/>
      <c r="J298" s="167"/>
      <c r="K298" s="43" t="s">
        <v>34</v>
      </c>
      <c r="L298" s="94" t="s">
        <v>35</v>
      </c>
      <c r="M298" s="43"/>
      <c r="N298" s="43" t="s">
        <v>36</v>
      </c>
      <c r="O298" s="43"/>
      <c r="P298" s="43"/>
      <c r="Q298" s="66"/>
      <c r="R298" s="285"/>
      <c r="S298" s="285"/>
      <c r="T298" s="285"/>
      <c r="U298" s="288"/>
    </row>
    <row r="299" spans="1:21" s="104" customFormat="1" ht="18" customHeight="1" x14ac:dyDescent="0.2">
      <c r="A299" s="609"/>
      <c r="B299" s="568"/>
      <c r="C299" s="364"/>
      <c r="D299" s="365"/>
      <c r="E299" s="365"/>
      <c r="F299" s="366"/>
      <c r="G299" s="483"/>
      <c r="H299" s="414" t="s">
        <v>37</v>
      </c>
      <c r="I299" s="415"/>
      <c r="J299" s="415"/>
      <c r="K299" s="44"/>
      <c r="L299" s="44" t="s">
        <v>343</v>
      </c>
      <c r="M299" s="43"/>
      <c r="N299" s="43" t="s">
        <v>351</v>
      </c>
      <c r="O299" s="43"/>
      <c r="P299" s="43" t="s">
        <v>342</v>
      </c>
      <c r="Q299" s="66"/>
      <c r="R299" s="285"/>
      <c r="S299" s="285"/>
      <c r="T299" s="285"/>
      <c r="U299" s="288"/>
    </row>
    <row r="300" spans="1:21" s="104" customFormat="1" ht="18" customHeight="1" x14ac:dyDescent="0.2">
      <c r="A300" s="609"/>
      <c r="B300" s="568"/>
      <c r="C300" s="370" t="s">
        <v>46</v>
      </c>
      <c r="D300" s="371"/>
      <c r="E300" s="371"/>
      <c r="F300" s="371"/>
      <c r="G300" s="371"/>
      <c r="H300" s="371"/>
      <c r="I300" s="371"/>
      <c r="J300" s="371"/>
      <c r="K300" s="371"/>
      <c r="L300" s="371"/>
      <c r="M300" s="371"/>
      <c r="N300" s="371"/>
      <c r="O300" s="371"/>
      <c r="P300" s="371"/>
      <c r="Q300" s="372"/>
      <c r="R300" s="45"/>
      <c r="S300" s="45"/>
      <c r="T300" s="45"/>
      <c r="U300" s="46"/>
    </row>
    <row r="301" spans="1:21" s="104" customFormat="1" ht="18" customHeight="1" x14ac:dyDescent="0.2">
      <c r="A301" s="609"/>
      <c r="B301" s="568"/>
      <c r="C301" s="373" t="s">
        <v>47</v>
      </c>
      <c r="D301" s="374"/>
      <c r="E301" s="374"/>
      <c r="F301" s="375"/>
      <c r="G301" s="483" t="s">
        <v>32</v>
      </c>
      <c r="H301" s="414" t="s">
        <v>33</v>
      </c>
      <c r="I301" s="415"/>
      <c r="J301" s="167"/>
      <c r="K301" s="43" t="s">
        <v>34</v>
      </c>
      <c r="L301" s="94" t="s">
        <v>35</v>
      </c>
      <c r="M301" s="43"/>
      <c r="N301" s="43" t="s">
        <v>36</v>
      </c>
      <c r="O301" s="43"/>
      <c r="P301" s="43"/>
      <c r="Q301" s="66"/>
      <c r="R301" s="285"/>
      <c r="S301" s="285"/>
      <c r="T301" s="285"/>
      <c r="U301" s="288"/>
    </row>
    <row r="302" spans="1:21" s="104" customFormat="1" ht="18" customHeight="1" x14ac:dyDescent="0.2">
      <c r="A302" s="610"/>
      <c r="B302" s="324"/>
      <c r="C302" s="475"/>
      <c r="D302" s="476"/>
      <c r="E302" s="476"/>
      <c r="F302" s="477"/>
      <c r="G302" s="505"/>
      <c r="H302" s="412" t="s">
        <v>37</v>
      </c>
      <c r="I302" s="413"/>
      <c r="J302" s="413"/>
      <c r="K302" s="177"/>
      <c r="L302" s="177" t="s">
        <v>343</v>
      </c>
      <c r="M302" s="173"/>
      <c r="N302" s="173" t="s">
        <v>351</v>
      </c>
      <c r="O302" s="173"/>
      <c r="P302" s="173" t="s">
        <v>342</v>
      </c>
      <c r="Q302" s="174"/>
      <c r="R302" s="286"/>
      <c r="S302" s="286"/>
      <c r="T302" s="286"/>
      <c r="U302" s="289"/>
    </row>
    <row r="303" spans="1:21" s="104" customFormat="1" ht="18" customHeight="1" x14ac:dyDescent="0.2">
      <c r="A303" s="297" t="s">
        <v>48</v>
      </c>
      <c r="B303" s="484" t="s">
        <v>221</v>
      </c>
      <c r="C303" s="394" t="s">
        <v>509</v>
      </c>
      <c r="D303" s="395"/>
      <c r="E303" s="395"/>
      <c r="F303" s="395"/>
      <c r="G303" s="395"/>
      <c r="H303" s="395"/>
      <c r="I303" s="395"/>
      <c r="J303" s="395"/>
      <c r="K303" s="395"/>
      <c r="L303" s="395"/>
      <c r="M303" s="395"/>
      <c r="N303" s="395"/>
      <c r="O303" s="395"/>
      <c r="P303" s="395"/>
      <c r="Q303" s="396"/>
      <c r="R303" s="38"/>
      <c r="S303" s="38"/>
      <c r="T303" s="38"/>
      <c r="U303" s="39"/>
    </row>
    <row r="304" spans="1:21" s="104" customFormat="1" ht="18" customHeight="1" x14ac:dyDescent="0.2">
      <c r="A304" s="298"/>
      <c r="B304" s="485"/>
      <c r="C304" s="391" t="s">
        <v>510</v>
      </c>
      <c r="D304" s="392"/>
      <c r="E304" s="392"/>
      <c r="F304" s="392"/>
      <c r="G304" s="392"/>
      <c r="H304" s="392"/>
      <c r="I304" s="392"/>
      <c r="J304" s="392"/>
      <c r="K304" s="392"/>
      <c r="L304" s="392"/>
      <c r="M304" s="392"/>
      <c r="N304" s="392"/>
      <c r="O304" s="392"/>
      <c r="P304" s="392"/>
      <c r="Q304" s="393"/>
      <c r="R304" s="11"/>
      <c r="S304" s="11"/>
      <c r="T304" s="11"/>
      <c r="U304" s="12"/>
    </row>
    <row r="305" spans="1:21" s="104" customFormat="1" ht="18" customHeight="1" x14ac:dyDescent="0.2">
      <c r="A305" s="297" t="s">
        <v>7</v>
      </c>
      <c r="B305" s="275" t="s">
        <v>49</v>
      </c>
      <c r="C305" s="394" t="s">
        <v>50</v>
      </c>
      <c r="D305" s="395"/>
      <c r="E305" s="395"/>
      <c r="F305" s="395"/>
      <c r="G305" s="395"/>
      <c r="H305" s="395"/>
      <c r="I305" s="395"/>
      <c r="J305" s="395"/>
      <c r="K305" s="395"/>
      <c r="L305" s="395"/>
      <c r="M305" s="395"/>
      <c r="N305" s="395"/>
      <c r="O305" s="395"/>
      <c r="P305" s="395"/>
      <c r="Q305" s="396"/>
      <c r="R305" s="38"/>
      <c r="S305" s="38"/>
      <c r="T305" s="38"/>
      <c r="U305" s="39"/>
    </row>
    <row r="306" spans="1:21" s="104" customFormat="1" ht="18" customHeight="1" x14ac:dyDescent="0.2">
      <c r="A306" s="261"/>
      <c r="B306" s="568"/>
      <c r="C306" s="364" t="s">
        <v>52</v>
      </c>
      <c r="D306" s="365"/>
      <c r="E306" s="365"/>
      <c r="F306" s="366"/>
      <c r="G306" s="179" t="s">
        <v>344</v>
      </c>
      <c r="H306" s="431"/>
      <c r="I306" s="431"/>
      <c r="J306" s="204" t="s">
        <v>44</v>
      </c>
      <c r="K306" s="235" t="s">
        <v>140</v>
      </c>
      <c r="L306" s="94"/>
      <c r="M306" s="66" t="s">
        <v>44</v>
      </c>
      <c r="N306" s="417"/>
      <c r="O306" s="417"/>
      <c r="P306" s="417"/>
      <c r="Q306" s="418"/>
      <c r="R306" s="45"/>
      <c r="S306" s="45"/>
      <c r="T306" s="45"/>
      <c r="U306" s="46"/>
    </row>
    <row r="307" spans="1:21" s="104" customFormat="1" ht="18" customHeight="1" thickBot="1" x14ac:dyDescent="0.25">
      <c r="A307" s="262"/>
      <c r="B307" s="619"/>
      <c r="C307" s="636" t="s">
        <v>51</v>
      </c>
      <c r="D307" s="637"/>
      <c r="E307" s="637"/>
      <c r="F307" s="637"/>
      <c r="G307" s="637"/>
      <c r="H307" s="637"/>
      <c r="I307" s="637"/>
      <c r="J307" s="637"/>
      <c r="K307" s="637"/>
      <c r="L307" s="637"/>
      <c r="M307" s="637"/>
      <c r="N307" s="637"/>
      <c r="O307" s="637"/>
      <c r="P307" s="637"/>
      <c r="Q307" s="638"/>
      <c r="R307" s="50"/>
      <c r="S307" s="50"/>
      <c r="T307" s="50"/>
      <c r="U307" s="51"/>
    </row>
    <row r="308" spans="1:21" s="104" customFormat="1" ht="18" customHeight="1" x14ac:dyDescent="0.2">
      <c r="A308" s="7" t="s">
        <v>431</v>
      </c>
      <c r="B308" s="294" t="s">
        <v>432</v>
      </c>
      <c r="C308" s="295"/>
      <c r="D308" s="295"/>
      <c r="E308" s="295"/>
      <c r="F308" s="295"/>
      <c r="G308" s="295"/>
      <c r="H308" s="295"/>
      <c r="I308" s="295"/>
      <c r="J308" s="295"/>
      <c r="K308" s="295"/>
      <c r="L308" s="295"/>
      <c r="M308" s="295"/>
      <c r="N308" s="295"/>
      <c r="O308" s="295"/>
      <c r="P308" s="295"/>
      <c r="Q308" s="295"/>
      <c r="R308" s="295"/>
      <c r="S308" s="295"/>
      <c r="T308" s="295"/>
      <c r="U308" s="296"/>
    </row>
    <row r="309" spans="1:21" s="104" customFormat="1" ht="18" customHeight="1" x14ac:dyDescent="0.2">
      <c r="A309" s="297" t="s">
        <v>53</v>
      </c>
      <c r="B309" s="617" t="s">
        <v>557</v>
      </c>
      <c r="C309" s="394" t="s">
        <v>416</v>
      </c>
      <c r="D309" s="395"/>
      <c r="E309" s="395"/>
      <c r="F309" s="395"/>
      <c r="G309" s="395"/>
      <c r="H309" s="395"/>
      <c r="I309" s="395"/>
      <c r="J309" s="395"/>
      <c r="K309" s="395"/>
      <c r="L309" s="395"/>
      <c r="M309" s="395"/>
      <c r="N309" s="395"/>
      <c r="O309" s="395"/>
      <c r="P309" s="395"/>
      <c r="Q309" s="396"/>
      <c r="R309" s="52"/>
      <c r="S309" s="52"/>
      <c r="T309" s="52"/>
      <c r="U309" s="53"/>
    </row>
    <row r="310" spans="1:21" s="104" customFormat="1" ht="18" customHeight="1" x14ac:dyDescent="0.2">
      <c r="A310" s="298"/>
      <c r="B310" s="618"/>
      <c r="C310" s="391" t="s">
        <v>558</v>
      </c>
      <c r="D310" s="392"/>
      <c r="E310" s="392"/>
      <c r="F310" s="392"/>
      <c r="G310" s="392"/>
      <c r="H310" s="392"/>
      <c r="I310" s="392"/>
      <c r="J310" s="392"/>
      <c r="K310" s="392"/>
      <c r="L310" s="392"/>
      <c r="M310" s="392"/>
      <c r="N310" s="392"/>
      <c r="O310" s="392"/>
      <c r="P310" s="392"/>
      <c r="Q310" s="393"/>
      <c r="R310" s="62"/>
      <c r="S310" s="62"/>
      <c r="T310" s="62"/>
      <c r="U310" s="63"/>
    </row>
    <row r="311" spans="1:21" s="104" customFormat="1" ht="18" customHeight="1" x14ac:dyDescent="0.2">
      <c r="A311" s="297" t="s">
        <v>86</v>
      </c>
      <c r="B311" s="267" t="s">
        <v>415</v>
      </c>
      <c r="C311" s="357" t="s">
        <v>422</v>
      </c>
      <c r="D311" s="358"/>
      <c r="E311" s="358"/>
      <c r="F311" s="358"/>
      <c r="G311" s="358"/>
      <c r="H311" s="358"/>
      <c r="I311" s="358"/>
      <c r="J311" s="358"/>
      <c r="K311" s="358"/>
      <c r="L311" s="358"/>
      <c r="M311" s="358"/>
      <c r="N311" s="358"/>
      <c r="O311" s="358"/>
      <c r="P311" s="358"/>
      <c r="Q311" s="359"/>
      <c r="R311" s="105"/>
      <c r="S311" s="105"/>
      <c r="T311" s="105"/>
      <c r="U311" s="106"/>
    </row>
    <row r="312" spans="1:21" s="104" customFormat="1" ht="18" customHeight="1" x14ac:dyDescent="0.2">
      <c r="A312" s="261"/>
      <c r="B312" s="263"/>
      <c r="C312" s="354" t="s">
        <v>417</v>
      </c>
      <c r="D312" s="355"/>
      <c r="E312" s="355"/>
      <c r="F312" s="355"/>
      <c r="G312" s="355"/>
      <c r="H312" s="355"/>
      <c r="I312" s="355"/>
      <c r="J312" s="355"/>
      <c r="K312" s="355"/>
      <c r="L312" s="355"/>
      <c r="M312" s="355"/>
      <c r="N312" s="355"/>
      <c r="O312" s="355"/>
      <c r="P312" s="355"/>
      <c r="Q312" s="356"/>
      <c r="R312" s="107"/>
      <c r="S312" s="107"/>
      <c r="T312" s="107"/>
      <c r="U312" s="108"/>
    </row>
    <row r="313" spans="1:21" s="104" customFormat="1" ht="18" customHeight="1" x14ac:dyDescent="0.2">
      <c r="A313" s="535"/>
      <c r="B313" s="569"/>
      <c r="C313" s="434" t="s">
        <v>511</v>
      </c>
      <c r="D313" s="435"/>
      <c r="E313" s="435"/>
      <c r="F313" s="436"/>
      <c r="G313" s="480" t="s">
        <v>481</v>
      </c>
      <c r="H313" s="481"/>
      <c r="I313" s="481"/>
      <c r="J313" s="482"/>
      <c r="K313" s="459" t="s">
        <v>119</v>
      </c>
      <c r="L313" s="459"/>
      <c r="M313" s="460"/>
      <c r="N313" s="136"/>
      <c r="O313" s="158"/>
      <c r="P313" s="423" t="str">
        <f>IF(H315="","%",L315/H315)</f>
        <v>%</v>
      </c>
      <c r="Q313" s="424"/>
      <c r="R313" s="428" t="str">
        <f>IF(P313&lt;=0.9,"○","")</f>
        <v/>
      </c>
      <c r="S313" s="428" t="str">
        <f>IF(P313&gt;0.9,IF(P313&lt;=1,"○",""),"")</f>
        <v/>
      </c>
      <c r="T313" s="428" t="str">
        <f>IF(L314="","",IF(P313&gt;1,"○",""))</f>
        <v/>
      </c>
      <c r="U313" s="453"/>
    </row>
    <row r="314" spans="1:21" s="104" customFormat="1" ht="39" customHeight="1" x14ac:dyDescent="0.2">
      <c r="A314" s="535"/>
      <c r="B314" s="569"/>
      <c r="C314" s="434"/>
      <c r="D314" s="435"/>
      <c r="E314" s="435"/>
      <c r="F314" s="436"/>
      <c r="G314" s="89" t="s">
        <v>532</v>
      </c>
      <c r="H314" s="474"/>
      <c r="I314" s="474"/>
      <c r="J314" s="236" t="s">
        <v>44</v>
      </c>
      <c r="K314" s="73" t="s">
        <v>533</v>
      </c>
      <c r="L314" s="93"/>
      <c r="M314" s="87" t="s">
        <v>44</v>
      </c>
      <c r="N314" s="644" t="s">
        <v>120</v>
      </c>
      <c r="O314" s="92" t="s">
        <v>122</v>
      </c>
      <c r="P314" s="419"/>
      <c r="Q314" s="420"/>
      <c r="R314" s="285"/>
      <c r="S314" s="285"/>
      <c r="T314" s="285"/>
      <c r="U314" s="288"/>
    </row>
    <row r="315" spans="1:21" s="104" customFormat="1" ht="18" customHeight="1" x14ac:dyDescent="0.2">
      <c r="A315" s="535"/>
      <c r="B315" s="569"/>
      <c r="C315" s="434"/>
      <c r="D315" s="435"/>
      <c r="E315" s="435"/>
      <c r="F315" s="436"/>
      <c r="G315" s="169" t="s">
        <v>535</v>
      </c>
      <c r="H315" s="379" t="str">
        <f>IF(L314="","",IF((H314*0.025)&lt;6,(H314*0.025),6))</f>
        <v/>
      </c>
      <c r="I315" s="379"/>
      <c r="J315" s="204" t="s">
        <v>44</v>
      </c>
      <c r="K315" s="43" t="s">
        <v>534</v>
      </c>
      <c r="L315" s="109" t="str">
        <f>IF(L314=0,"",(H314-L314)/2)</f>
        <v/>
      </c>
      <c r="M315" s="66" t="s">
        <v>44</v>
      </c>
      <c r="N315" s="677"/>
      <c r="O315" s="145" t="s">
        <v>414</v>
      </c>
      <c r="P315" s="419"/>
      <c r="Q315" s="420"/>
      <c r="R315" s="285"/>
      <c r="S315" s="285"/>
      <c r="T315" s="285"/>
      <c r="U315" s="288"/>
    </row>
    <row r="316" spans="1:21" s="104" customFormat="1" ht="18" customHeight="1" x14ac:dyDescent="0.2">
      <c r="A316" s="535"/>
      <c r="B316" s="569"/>
      <c r="C316" s="434"/>
      <c r="D316" s="435"/>
      <c r="E316" s="435"/>
      <c r="F316" s="436"/>
      <c r="G316" s="480" t="s">
        <v>375</v>
      </c>
      <c r="H316" s="481"/>
      <c r="I316" s="481"/>
      <c r="J316" s="482"/>
      <c r="K316" s="67" t="s">
        <v>136</v>
      </c>
      <c r="L316" s="97"/>
      <c r="M316" s="127"/>
      <c r="N316" s="91"/>
      <c r="O316" s="126"/>
      <c r="P316" s="419" t="str">
        <f>IF(H318="","%",L318/H318)</f>
        <v>%</v>
      </c>
      <c r="Q316" s="420"/>
      <c r="R316" s="428" t="str">
        <f>IF(P316&lt;=0.9,"○","")</f>
        <v/>
      </c>
      <c r="S316" s="428" t="str">
        <f>IF(P316&gt;0.91,IF(P316&lt;=1,"○",""),"")</f>
        <v/>
      </c>
      <c r="T316" s="428" t="str">
        <f>IF(L317="","",IF(P316&gt;1,"○",""))</f>
        <v/>
      </c>
      <c r="U316" s="453"/>
    </row>
    <row r="317" spans="1:21" ht="18" customHeight="1" x14ac:dyDescent="0.2">
      <c r="A317" s="535"/>
      <c r="B317" s="569"/>
      <c r="C317" s="434"/>
      <c r="D317" s="435"/>
      <c r="E317" s="435"/>
      <c r="F317" s="436"/>
      <c r="G317" s="183" t="s">
        <v>526</v>
      </c>
      <c r="H317" s="456"/>
      <c r="I317" s="456"/>
      <c r="J317" s="209" t="s">
        <v>317</v>
      </c>
      <c r="K317" s="73" t="s">
        <v>125</v>
      </c>
      <c r="L317" s="93"/>
      <c r="M317" s="87" t="s">
        <v>317</v>
      </c>
      <c r="N317" s="644" t="s">
        <v>120</v>
      </c>
      <c r="O317" s="92" t="s">
        <v>122</v>
      </c>
      <c r="P317" s="419"/>
      <c r="Q317" s="420"/>
      <c r="R317" s="285"/>
      <c r="S317" s="285"/>
      <c r="T317" s="285"/>
      <c r="U317" s="288"/>
    </row>
    <row r="318" spans="1:21" ht="18" customHeight="1" x14ac:dyDescent="0.2">
      <c r="A318" s="535"/>
      <c r="B318" s="569"/>
      <c r="C318" s="434"/>
      <c r="D318" s="435"/>
      <c r="E318" s="435"/>
      <c r="F318" s="436"/>
      <c r="G318" s="102" t="s">
        <v>537</v>
      </c>
      <c r="H318" s="416" t="str">
        <f>IF(L317="","",IF((H317*0.25)&lt;5,(H317*0.25),5))</f>
        <v/>
      </c>
      <c r="I318" s="416"/>
      <c r="J318" s="204" t="s">
        <v>44</v>
      </c>
      <c r="K318" s="67" t="s">
        <v>534</v>
      </c>
      <c r="L318" s="99" t="str">
        <f>IF(L317=0,"",H317-L317)</f>
        <v/>
      </c>
      <c r="M318" s="68" t="s">
        <v>44</v>
      </c>
      <c r="N318" s="676"/>
      <c r="O318" s="100" t="s">
        <v>414</v>
      </c>
      <c r="P318" s="421"/>
      <c r="Q318" s="422"/>
      <c r="R318" s="285"/>
      <c r="S318" s="285"/>
      <c r="T318" s="285"/>
      <c r="U318" s="454"/>
    </row>
    <row r="319" spans="1:21" ht="18" customHeight="1" x14ac:dyDescent="0.2">
      <c r="A319" s="535"/>
      <c r="B319" s="569"/>
      <c r="C319" s="425" t="s">
        <v>418</v>
      </c>
      <c r="D319" s="426"/>
      <c r="E319" s="426"/>
      <c r="F319" s="426"/>
      <c r="G319" s="426"/>
      <c r="H319" s="426"/>
      <c r="I319" s="426"/>
      <c r="J319" s="426"/>
      <c r="K319" s="426"/>
      <c r="L319" s="426"/>
      <c r="M319" s="426"/>
      <c r="N319" s="426"/>
      <c r="O319" s="426"/>
      <c r="P319" s="426"/>
      <c r="Q319" s="427"/>
      <c r="R319" s="45"/>
      <c r="S319" s="45"/>
      <c r="T319" s="45"/>
      <c r="U319" s="108"/>
    </row>
    <row r="320" spans="1:21" ht="18" customHeight="1" x14ac:dyDescent="0.2">
      <c r="A320" s="535"/>
      <c r="B320" s="569"/>
      <c r="C320" s="354" t="s">
        <v>482</v>
      </c>
      <c r="D320" s="355"/>
      <c r="E320" s="355"/>
      <c r="F320" s="356"/>
      <c r="G320" s="42" t="s">
        <v>334</v>
      </c>
      <c r="H320" s="378"/>
      <c r="I320" s="378"/>
      <c r="J320" s="206" t="s">
        <v>317</v>
      </c>
      <c r="K320" s="44" t="s">
        <v>335</v>
      </c>
      <c r="L320" s="94"/>
      <c r="M320" s="43" t="s">
        <v>317</v>
      </c>
      <c r="N320" s="478" t="s">
        <v>135</v>
      </c>
      <c r="O320" s="479"/>
      <c r="P320" s="419" t="str">
        <f>IF(L320="","%",L320/H320)</f>
        <v>%</v>
      </c>
      <c r="Q320" s="420"/>
      <c r="R320" s="45" t="str">
        <f>IF(L320="","",IF(P320&gt;=0.25,"○",""))</f>
        <v/>
      </c>
      <c r="S320" s="45"/>
      <c r="T320" s="45" t="str">
        <f>IF(L320="","",IF(P320&lt;0.25,"○",""))</f>
        <v/>
      </c>
      <c r="U320" s="46"/>
    </row>
    <row r="321" spans="1:23" ht="18" customHeight="1" x14ac:dyDescent="0.2">
      <c r="A321" s="535"/>
      <c r="B321" s="569"/>
      <c r="C321" s="354" t="s">
        <v>483</v>
      </c>
      <c r="D321" s="355"/>
      <c r="E321" s="355"/>
      <c r="F321" s="356"/>
      <c r="G321" s="42" t="s">
        <v>333</v>
      </c>
      <c r="H321" s="378"/>
      <c r="I321" s="378"/>
      <c r="J321" s="206" t="s">
        <v>349</v>
      </c>
      <c r="K321" s="44" t="s">
        <v>332</v>
      </c>
      <c r="L321" s="94"/>
      <c r="M321" s="43" t="s">
        <v>349</v>
      </c>
      <c r="N321" s="419" t="str">
        <f>IF(L321="","%",L321/H321)</f>
        <v>%</v>
      </c>
      <c r="O321" s="452"/>
      <c r="P321" s="452"/>
      <c r="Q321" s="420"/>
      <c r="R321" s="45" t="str">
        <f>IF(L321="","",IF(N321&gt;=0.9,"○",""))</f>
        <v/>
      </c>
      <c r="S321" s="45"/>
      <c r="T321" s="45" t="str">
        <f>IF(L321="","",IF(N321&lt;0.9,"○",""))</f>
        <v/>
      </c>
      <c r="U321" s="46"/>
      <c r="V321" s="571" t="s">
        <v>142</v>
      </c>
      <c r="W321" s="572"/>
    </row>
    <row r="322" spans="1:23" ht="18" customHeight="1" x14ac:dyDescent="0.2">
      <c r="A322" s="535"/>
      <c r="B322" s="569"/>
      <c r="C322" s="354" t="s">
        <v>423</v>
      </c>
      <c r="D322" s="355"/>
      <c r="E322" s="355"/>
      <c r="F322" s="355"/>
      <c r="G322" s="355"/>
      <c r="H322" s="355"/>
      <c r="I322" s="355"/>
      <c r="J322" s="355"/>
      <c r="K322" s="355"/>
      <c r="L322" s="355"/>
      <c r="M322" s="355"/>
      <c r="N322" s="355"/>
      <c r="O322" s="355"/>
      <c r="P322" s="355"/>
      <c r="Q322" s="356"/>
      <c r="R322" s="107"/>
      <c r="S322" s="107"/>
      <c r="T322" s="107"/>
      <c r="U322" s="108"/>
    </row>
    <row r="323" spans="1:23" ht="18" customHeight="1" x14ac:dyDescent="0.2">
      <c r="A323" s="535"/>
      <c r="B323" s="569"/>
      <c r="C323" s="470" t="s">
        <v>419</v>
      </c>
      <c r="D323" s="471"/>
      <c r="E323" s="471"/>
      <c r="F323" s="471"/>
      <c r="G323" s="471"/>
      <c r="H323" s="471"/>
      <c r="I323" s="471"/>
      <c r="J323" s="471"/>
      <c r="K323" s="471"/>
      <c r="L323" s="471"/>
      <c r="M323" s="471"/>
      <c r="N323" s="471"/>
      <c r="O323" s="471"/>
      <c r="P323" s="471"/>
      <c r="Q323" s="472"/>
      <c r="R323" s="147"/>
      <c r="S323" s="147"/>
      <c r="T323" s="147"/>
      <c r="U323" s="148"/>
    </row>
    <row r="324" spans="1:23" ht="18" customHeight="1" x14ac:dyDescent="0.2">
      <c r="A324" s="297" t="s">
        <v>30</v>
      </c>
      <c r="B324" s="484" t="s">
        <v>420</v>
      </c>
      <c r="C324" s="632" t="s">
        <v>416</v>
      </c>
      <c r="D324" s="633"/>
      <c r="E324" s="633"/>
      <c r="F324" s="633"/>
      <c r="G324" s="633"/>
      <c r="H324" s="633"/>
      <c r="I324" s="633"/>
      <c r="J324" s="633"/>
      <c r="K324" s="633"/>
      <c r="L324" s="633"/>
      <c r="M324" s="633"/>
      <c r="N324" s="633"/>
      <c r="O324" s="633"/>
      <c r="P324" s="633"/>
      <c r="Q324" s="634"/>
      <c r="R324" s="149"/>
      <c r="S324" s="150"/>
      <c r="T324" s="105"/>
      <c r="U324" s="106"/>
    </row>
    <row r="325" spans="1:23" ht="18" customHeight="1" x14ac:dyDescent="0.2">
      <c r="A325" s="534"/>
      <c r="B325" s="485"/>
      <c r="C325" s="629" t="s">
        <v>421</v>
      </c>
      <c r="D325" s="630"/>
      <c r="E325" s="630"/>
      <c r="F325" s="630"/>
      <c r="G325" s="630"/>
      <c r="H325" s="630"/>
      <c r="I325" s="630"/>
      <c r="J325" s="630"/>
      <c r="K325" s="630"/>
      <c r="L325" s="630"/>
      <c r="M325" s="630"/>
      <c r="N325" s="630"/>
      <c r="O325" s="630"/>
      <c r="P325" s="630"/>
      <c r="Q325" s="631"/>
      <c r="R325" s="110"/>
      <c r="S325" s="115"/>
      <c r="T325" s="113"/>
      <c r="U325" s="114"/>
    </row>
    <row r="326" spans="1:23" ht="30.75" customHeight="1" thickBot="1" x14ac:dyDescent="0.25">
      <c r="A326" s="247" t="s">
        <v>39</v>
      </c>
      <c r="B326" s="249" t="s">
        <v>512</v>
      </c>
      <c r="C326" s="678" t="s">
        <v>513</v>
      </c>
      <c r="D326" s="679"/>
      <c r="E326" s="679"/>
      <c r="F326" s="679"/>
      <c r="G326" s="679"/>
      <c r="H326" s="679"/>
      <c r="I326" s="679"/>
      <c r="J326" s="679"/>
      <c r="K326" s="679"/>
      <c r="L326" s="679"/>
      <c r="M326" s="679"/>
      <c r="N326" s="679"/>
      <c r="O326" s="679"/>
      <c r="P326" s="679"/>
      <c r="Q326" s="680"/>
      <c r="R326" s="250"/>
      <c r="S326" s="251"/>
      <c r="T326" s="250"/>
      <c r="U326" s="252"/>
    </row>
    <row r="327" spans="1:23" ht="18" customHeight="1" x14ac:dyDescent="0.2">
      <c r="A327" s="302" t="s">
        <v>144</v>
      </c>
      <c r="B327" s="305" t="s">
        <v>145</v>
      </c>
      <c r="C327" s="306"/>
      <c r="D327" s="306"/>
      <c r="E327" s="306"/>
      <c r="F327" s="306"/>
      <c r="G327" s="306"/>
      <c r="H327" s="306"/>
      <c r="I327" s="306"/>
      <c r="J327" s="306"/>
      <c r="K327" s="306"/>
      <c r="L327" s="306"/>
      <c r="M327" s="306"/>
      <c r="N327" s="306"/>
      <c r="O327" s="306"/>
      <c r="P327" s="306"/>
      <c r="Q327" s="307"/>
      <c r="R327" s="282" t="s">
        <v>146</v>
      </c>
      <c r="S327" s="301"/>
      <c r="T327" s="301"/>
      <c r="U327" s="522"/>
    </row>
    <row r="328" spans="1:23" ht="18" customHeight="1" x14ac:dyDescent="0.2">
      <c r="A328" s="303"/>
      <c r="B328" s="308"/>
      <c r="C328" s="309"/>
      <c r="D328" s="309"/>
      <c r="E328" s="309"/>
      <c r="F328" s="309"/>
      <c r="G328" s="309"/>
      <c r="H328" s="309"/>
      <c r="I328" s="309"/>
      <c r="J328" s="309"/>
      <c r="K328" s="309"/>
      <c r="L328" s="309"/>
      <c r="M328" s="309"/>
      <c r="N328" s="309"/>
      <c r="O328" s="309"/>
      <c r="P328" s="309"/>
      <c r="Q328" s="310"/>
      <c r="R328" s="270" t="s">
        <v>147</v>
      </c>
      <c r="S328" s="270" t="s">
        <v>563</v>
      </c>
      <c r="T328" s="271" t="s">
        <v>456</v>
      </c>
      <c r="U328" s="59"/>
    </row>
    <row r="329" spans="1:23" ht="29.25" customHeight="1" thickBot="1" x14ac:dyDescent="0.25">
      <c r="A329" s="304"/>
      <c r="B329" s="311"/>
      <c r="C329" s="312"/>
      <c r="D329" s="312"/>
      <c r="E329" s="312"/>
      <c r="F329" s="312"/>
      <c r="G329" s="312"/>
      <c r="H329" s="312"/>
      <c r="I329" s="312"/>
      <c r="J329" s="312"/>
      <c r="K329" s="312"/>
      <c r="L329" s="312"/>
      <c r="M329" s="312"/>
      <c r="N329" s="312"/>
      <c r="O329" s="312"/>
      <c r="P329" s="312"/>
      <c r="Q329" s="313"/>
      <c r="R329" s="314"/>
      <c r="S329" s="314"/>
      <c r="T329" s="311"/>
      <c r="U329" s="240" t="s">
        <v>148</v>
      </c>
    </row>
    <row r="330" spans="1:23" ht="18" customHeight="1" x14ac:dyDescent="0.2">
      <c r="A330" s="531" t="s">
        <v>48</v>
      </c>
      <c r="B330" s="484" t="s">
        <v>562</v>
      </c>
      <c r="C330" s="357" t="s">
        <v>452</v>
      </c>
      <c r="D330" s="358"/>
      <c r="E330" s="358"/>
      <c r="F330" s="359"/>
      <c r="G330" s="446" t="s">
        <v>450</v>
      </c>
      <c r="H330" s="406"/>
      <c r="I330" s="406"/>
      <c r="J330" s="406"/>
      <c r="K330" s="65"/>
      <c r="L330" s="201" t="s">
        <v>28</v>
      </c>
      <c r="M330" s="175"/>
      <c r="N330" s="657" t="s">
        <v>354</v>
      </c>
      <c r="O330" s="144" t="s">
        <v>355</v>
      </c>
      <c r="P330" s="421" t="str">
        <f>IF(L331=0,"%",L331/H331)</f>
        <v>%</v>
      </c>
      <c r="Q330" s="422"/>
      <c r="R330" s="597" t="str">
        <f>IF(L331="","",IF(P330&gt;=0.92,"○",""))</f>
        <v/>
      </c>
      <c r="S330" s="597" t="str">
        <f>IF(P330&lt;0.92,IF(P330&gt;=0.9,"○",""),"")</f>
        <v/>
      </c>
      <c r="T330" s="597" t="str">
        <f>IF(L331="","",IF(P330&lt;0.9,"○",""))</f>
        <v/>
      </c>
      <c r="U330" s="577"/>
    </row>
    <row r="331" spans="1:23" ht="18" customHeight="1" x14ac:dyDescent="0.2">
      <c r="A331" s="532"/>
      <c r="B331" s="529"/>
      <c r="C331" s="354"/>
      <c r="D331" s="355"/>
      <c r="E331" s="355"/>
      <c r="F331" s="356"/>
      <c r="G331" s="179" t="s">
        <v>130</v>
      </c>
      <c r="H331" s="431"/>
      <c r="I331" s="431"/>
      <c r="J331" s="220" t="s">
        <v>44</v>
      </c>
      <c r="K331" s="162" t="s">
        <v>129</v>
      </c>
      <c r="L331" s="219"/>
      <c r="M331" s="175" t="s">
        <v>44</v>
      </c>
      <c r="N331" s="653"/>
      <c r="O331" s="144" t="s">
        <v>356</v>
      </c>
      <c r="P331" s="423"/>
      <c r="Q331" s="424"/>
      <c r="R331" s="513"/>
      <c r="S331" s="513"/>
      <c r="T331" s="513"/>
      <c r="U331" s="578"/>
    </row>
    <row r="332" spans="1:23" ht="18" customHeight="1" x14ac:dyDescent="0.2">
      <c r="A332" s="532"/>
      <c r="B332" s="529"/>
      <c r="C332" s="354" t="s">
        <v>451</v>
      </c>
      <c r="D332" s="355"/>
      <c r="E332" s="355"/>
      <c r="F332" s="356"/>
      <c r="G332" s="446" t="s">
        <v>446</v>
      </c>
      <c r="H332" s="406"/>
      <c r="I332" s="406"/>
      <c r="J332" s="406"/>
      <c r="K332" s="65"/>
      <c r="L332" s="201" t="s">
        <v>24</v>
      </c>
      <c r="M332" s="165"/>
      <c r="N332" s="78"/>
      <c r="O332" s="32"/>
      <c r="P332" s="32"/>
      <c r="Q332" s="23" t="s">
        <v>393</v>
      </c>
      <c r="R332" s="512"/>
      <c r="S332" s="490"/>
      <c r="T332" s="490"/>
      <c r="U332" s="491"/>
    </row>
    <row r="333" spans="1:23" ht="18" customHeight="1" x14ac:dyDescent="0.2">
      <c r="A333" s="532"/>
      <c r="B333" s="529"/>
      <c r="C333" s="354"/>
      <c r="D333" s="355"/>
      <c r="E333" s="355"/>
      <c r="F333" s="356"/>
      <c r="G333" s="469" t="s">
        <v>545</v>
      </c>
      <c r="H333" s="431"/>
      <c r="I333" s="431"/>
      <c r="J333" s="431"/>
      <c r="K333" s="431"/>
      <c r="L333" s="201"/>
      <c r="M333" s="165"/>
      <c r="N333" s="492" t="s">
        <v>395</v>
      </c>
      <c r="O333" s="473"/>
      <c r="P333" s="473"/>
      <c r="Q333" s="493"/>
      <c r="R333" s="512"/>
      <c r="S333" s="490"/>
      <c r="T333" s="490"/>
      <c r="U333" s="491"/>
    </row>
    <row r="334" spans="1:23" ht="18" customHeight="1" x14ac:dyDescent="0.2">
      <c r="A334" s="532"/>
      <c r="B334" s="529"/>
      <c r="C334" s="354"/>
      <c r="D334" s="355"/>
      <c r="E334" s="355"/>
      <c r="F334" s="356"/>
      <c r="G334" s="354" t="s">
        <v>544</v>
      </c>
      <c r="H334" s="355"/>
      <c r="I334" s="447"/>
      <c r="J334" s="65"/>
      <c r="K334" s="371" t="s">
        <v>437</v>
      </c>
      <c r="L334" s="371"/>
      <c r="M334" s="165"/>
      <c r="N334" s="536"/>
      <c r="O334" s="451"/>
      <c r="P334" s="451"/>
      <c r="Q334" s="23" t="s">
        <v>340</v>
      </c>
      <c r="R334" s="512"/>
      <c r="S334" s="490"/>
      <c r="T334" s="490"/>
      <c r="U334" s="491"/>
    </row>
    <row r="335" spans="1:23" ht="18" customHeight="1" x14ac:dyDescent="0.2">
      <c r="A335" s="532"/>
      <c r="B335" s="529"/>
      <c r="C335" s="354"/>
      <c r="D335" s="355"/>
      <c r="E335" s="355"/>
      <c r="F335" s="356"/>
      <c r="G335" s="446" t="s">
        <v>436</v>
      </c>
      <c r="H335" s="406"/>
      <c r="I335" s="598"/>
      <c r="J335" s="65"/>
      <c r="K335" s="371" t="s">
        <v>438</v>
      </c>
      <c r="L335" s="371"/>
      <c r="M335" s="184"/>
      <c r="N335" s="462" t="s">
        <v>138</v>
      </c>
      <c r="O335" s="463"/>
      <c r="P335" s="463"/>
      <c r="Q335" s="464"/>
      <c r="R335" s="512"/>
      <c r="S335" s="490"/>
      <c r="T335" s="490"/>
      <c r="U335" s="491"/>
    </row>
    <row r="336" spans="1:23" ht="18" customHeight="1" x14ac:dyDescent="0.2">
      <c r="A336" s="532"/>
      <c r="B336" s="529"/>
      <c r="C336" s="354"/>
      <c r="D336" s="355"/>
      <c r="E336" s="355"/>
      <c r="F336" s="356"/>
      <c r="G336" s="102" t="s">
        <v>339</v>
      </c>
      <c r="H336" s="465" t="s">
        <v>396</v>
      </c>
      <c r="I336" s="466"/>
      <c r="J336" s="65"/>
      <c r="K336" s="58" t="s">
        <v>397</v>
      </c>
      <c r="L336" s="355" t="s">
        <v>398</v>
      </c>
      <c r="M336" s="356"/>
      <c r="N336" s="462" t="s">
        <v>139</v>
      </c>
      <c r="O336" s="463"/>
      <c r="P336" s="463"/>
      <c r="Q336" s="464"/>
      <c r="R336" s="512"/>
      <c r="S336" s="490"/>
      <c r="T336" s="490"/>
      <c r="U336" s="491"/>
    </row>
    <row r="337" spans="1:21" ht="18" customHeight="1" x14ac:dyDescent="0.2">
      <c r="A337" s="532"/>
      <c r="B337" s="529"/>
      <c r="C337" s="354"/>
      <c r="D337" s="355"/>
      <c r="E337" s="355"/>
      <c r="F337" s="356"/>
      <c r="G337" s="354" t="s">
        <v>137</v>
      </c>
      <c r="H337" s="355"/>
      <c r="I337" s="355"/>
      <c r="J337" s="355"/>
      <c r="K337" s="355"/>
      <c r="L337" s="355"/>
      <c r="M337" s="356"/>
      <c r="N337" s="536"/>
      <c r="O337" s="451"/>
      <c r="P337" s="451"/>
      <c r="Q337" s="23" t="s">
        <v>340</v>
      </c>
      <c r="R337" s="512"/>
      <c r="S337" s="490"/>
      <c r="T337" s="490"/>
      <c r="U337" s="491"/>
    </row>
    <row r="338" spans="1:21" ht="18" customHeight="1" x14ac:dyDescent="0.2">
      <c r="A338" s="532"/>
      <c r="B338" s="529"/>
      <c r="C338" s="354"/>
      <c r="D338" s="355"/>
      <c r="E338" s="355"/>
      <c r="F338" s="356"/>
      <c r="G338" s="446" t="s">
        <v>447</v>
      </c>
      <c r="H338" s="406"/>
      <c r="I338" s="406"/>
      <c r="J338" s="406"/>
      <c r="K338" s="58"/>
      <c r="L338" s="201" t="s">
        <v>400</v>
      </c>
      <c r="M338" s="58"/>
      <c r="N338" s="58"/>
      <c r="O338" s="58"/>
      <c r="P338" s="58"/>
      <c r="Q338" s="84"/>
      <c r="R338" s="512"/>
      <c r="S338" s="490"/>
      <c r="T338" s="490"/>
      <c r="U338" s="491"/>
    </row>
    <row r="339" spans="1:21" ht="18" customHeight="1" x14ac:dyDescent="0.2">
      <c r="A339" s="532"/>
      <c r="B339" s="529"/>
      <c r="C339" s="354"/>
      <c r="D339" s="355"/>
      <c r="E339" s="355"/>
      <c r="F339" s="356"/>
      <c r="G339" s="446" t="s">
        <v>448</v>
      </c>
      <c r="H339" s="406"/>
      <c r="I339" s="406"/>
      <c r="J339" s="406"/>
      <c r="K339" s="58"/>
      <c r="L339" s="201" t="s">
        <v>28</v>
      </c>
      <c r="M339" s="58"/>
      <c r="N339" s="58"/>
      <c r="O339" s="58"/>
      <c r="P339" s="58"/>
      <c r="Q339" s="84"/>
      <c r="R339" s="512"/>
      <c r="S339" s="490"/>
      <c r="T339" s="490"/>
      <c r="U339" s="491"/>
    </row>
    <row r="340" spans="1:21" ht="18" customHeight="1" x14ac:dyDescent="0.2">
      <c r="A340" s="532"/>
      <c r="B340" s="529"/>
      <c r="C340" s="354"/>
      <c r="D340" s="355"/>
      <c r="E340" s="355"/>
      <c r="F340" s="356"/>
      <c r="G340" s="446" t="s">
        <v>449</v>
      </c>
      <c r="H340" s="406"/>
      <c r="I340" s="406"/>
      <c r="J340" s="406"/>
      <c r="K340" s="65"/>
      <c r="L340" s="201" t="s">
        <v>28</v>
      </c>
      <c r="M340" s="58"/>
      <c r="N340" s="58"/>
      <c r="O340" s="58"/>
      <c r="P340" s="58"/>
      <c r="Q340" s="84"/>
      <c r="R340" s="512"/>
      <c r="S340" s="490"/>
      <c r="T340" s="490"/>
      <c r="U340" s="491"/>
    </row>
    <row r="341" spans="1:21" ht="18" customHeight="1" x14ac:dyDescent="0.2">
      <c r="A341" s="532"/>
      <c r="B341" s="529"/>
      <c r="C341" s="354" t="s">
        <v>559</v>
      </c>
      <c r="D341" s="355"/>
      <c r="E341" s="355"/>
      <c r="F341" s="356"/>
      <c r="G341" s="370" t="s">
        <v>434</v>
      </c>
      <c r="H341" s="371"/>
      <c r="I341" s="371"/>
      <c r="J341" s="371"/>
      <c r="K341" s="371"/>
      <c r="L341" s="371"/>
      <c r="M341" s="372"/>
      <c r="N341" s="153"/>
      <c r="O341" s="157"/>
      <c r="P341" s="421" t="str">
        <f>IF(L343=0,"%",L343/H343)</f>
        <v>%</v>
      </c>
      <c r="Q341" s="422"/>
      <c r="R341" s="428" t="str">
        <f>IF(L341="","",IF(P341&gt;=0.865,"○",""))</f>
        <v/>
      </c>
      <c r="S341" s="428" t="str">
        <f>IF(L341="","",IF(P341&gt;=0.85,IF(P341&lt;0.865,"○",""),""))</f>
        <v/>
      </c>
      <c r="T341" s="428" t="str">
        <f>IF(L341="","",IF(P341&lt;0.85,"○",""))</f>
        <v/>
      </c>
      <c r="U341" s="453"/>
    </row>
    <row r="342" spans="1:21" ht="18" customHeight="1" x14ac:dyDescent="0.2">
      <c r="A342" s="532"/>
      <c r="B342" s="529"/>
      <c r="C342" s="354"/>
      <c r="D342" s="355"/>
      <c r="E342" s="355"/>
      <c r="F342" s="356"/>
      <c r="G342" s="446" t="s">
        <v>445</v>
      </c>
      <c r="H342" s="406"/>
      <c r="I342" s="406"/>
      <c r="J342" s="406"/>
      <c r="K342" s="406"/>
      <c r="L342" s="201"/>
      <c r="M342" s="175" t="s">
        <v>24</v>
      </c>
      <c r="N342" s="658" t="s">
        <v>354</v>
      </c>
      <c r="O342" s="135" t="s">
        <v>355</v>
      </c>
      <c r="P342" s="457"/>
      <c r="Q342" s="458"/>
      <c r="R342" s="285"/>
      <c r="S342" s="285"/>
      <c r="T342" s="285"/>
      <c r="U342" s="288"/>
    </row>
    <row r="343" spans="1:21" ht="18" customHeight="1" x14ac:dyDescent="0.2">
      <c r="A343" s="532"/>
      <c r="B343" s="529"/>
      <c r="C343" s="354"/>
      <c r="D343" s="355"/>
      <c r="E343" s="355"/>
      <c r="F343" s="356"/>
      <c r="G343" s="179" t="s">
        <v>530</v>
      </c>
      <c r="H343" s="431"/>
      <c r="I343" s="431"/>
      <c r="J343" s="220" t="s">
        <v>44</v>
      </c>
      <c r="K343" s="162" t="s">
        <v>531</v>
      </c>
      <c r="L343" s="219"/>
      <c r="M343" s="175" t="s">
        <v>44</v>
      </c>
      <c r="N343" s="653"/>
      <c r="O343" s="144" t="s">
        <v>356</v>
      </c>
      <c r="P343" s="423"/>
      <c r="Q343" s="424"/>
      <c r="R343" s="429"/>
      <c r="S343" s="429"/>
      <c r="T343" s="429"/>
      <c r="U343" s="454"/>
    </row>
    <row r="344" spans="1:21" ht="18" customHeight="1" x14ac:dyDescent="0.2">
      <c r="A344" s="532"/>
      <c r="B344" s="529"/>
      <c r="C344" s="354" t="s">
        <v>560</v>
      </c>
      <c r="D344" s="355"/>
      <c r="E344" s="355"/>
      <c r="F344" s="355"/>
      <c r="G344" s="355"/>
      <c r="H344" s="355"/>
      <c r="I344" s="355"/>
      <c r="J344" s="355"/>
      <c r="K344" s="355"/>
      <c r="L344" s="355"/>
      <c r="M344" s="355"/>
      <c r="N344" s="355"/>
      <c r="O344" s="355"/>
      <c r="P344" s="355"/>
      <c r="Q344" s="356"/>
      <c r="R344" s="82"/>
      <c r="S344" s="82"/>
      <c r="T344" s="82"/>
      <c r="U344" s="154"/>
    </row>
    <row r="345" spans="1:21" ht="18" customHeight="1" x14ac:dyDescent="0.2">
      <c r="A345" s="532"/>
      <c r="B345" s="529"/>
      <c r="C345" s="354" t="s">
        <v>561</v>
      </c>
      <c r="D345" s="355"/>
      <c r="E345" s="355"/>
      <c r="F345" s="355"/>
      <c r="G345" s="355"/>
      <c r="H345" s="355"/>
      <c r="I345" s="355"/>
      <c r="J345" s="355"/>
      <c r="K345" s="355"/>
      <c r="L345" s="355"/>
      <c r="M345" s="355"/>
      <c r="N345" s="355"/>
      <c r="O345" s="355"/>
      <c r="P345" s="355"/>
      <c r="Q345" s="356"/>
      <c r="R345" s="82"/>
      <c r="S345" s="82"/>
      <c r="T345" s="82"/>
      <c r="U345" s="154"/>
    </row>
    <row r="346" spans="1:21" ht="18" customHeight="1" x14ac:dyDescent="0.2">
      <c r="A346" s="532"/>
      <c r="B346" s="529"/>
      <c r="C346" s="370" t="s">
        <v>405</v>
      </c>
      <c r="D346" s="371"/>
      <c r="E346" s="371"/>
      <c r="F346" s="371"/>
      <c r="G346" s="371"/>
      <c r="H346" s="371"/>
      <c r="I346" s="371"/>
      <c r="J346" s="371"/>
      <c r="K346" s="371"/>
      <c r="L346" s="371"/>
      <c r="M346" s="371"/>
      <c r="N346" s="371"/>
      <c r="O346" s="371"/>
      <c r="P346" s="371"/>
      <c r="Q346" s="372"/>
      <c r="R346" s="45"/>
      <c r="S346" s="45"/>
      <c r="T346" s="45"/>
      <c r="U346" s="111"/>
    </row>
    <row r="347" spans="1:21" ht="18" customHeight="1" x14ac:dyDescent="0.2">
      <c r="A347" s="532"/>
      <c r="B347" s="529"/>
      <c r="C347" s="370" t="s">
        <v>424</v>
      </c>
      <c r="D347" s="371"/>
      <c r="E347" s="371"/>
      <c r="F347" s="371"/>
      <c r="G347" s="371"/>
      <c r="H347" s="371"/>
      <c r="I347" s="371"/>
      <c r="J347" s="371"/>
      <c r="K347" s="371"/>
      <c r="L347" s="371"/>
      <c r="M347" s="371"/>
      <c r="N347" s="371"/>
      <c r="O347" s="371"/>
      <c r="P347" s="371"/>
      <c r="Q347" s="372"/>
      <c r="R347" s="45"/>
      <c r="S347" s="45"/>
      <c r="T347" s="45"/>
      <c r="U347" s="111"/>
    </row>
    <row r="348" spans="1:21" ht="18" customHeight="1" thickBot="1" x14ac:dyDescent="0.25">
      <c r="A348" s="533"/>
      <c r="B348" s="530"/>
      <c r="C348" s="448" t="s">
        <v>597</v>
      </c>
      <c r="D348" s="449"/>
      <c r="E348" s="449"/>
      <c r="F348" s="449"/>
      <c r="G348" s="449"/>
      <c r="H348" s="449"/>
      <c r="I348" s="449"/>
      <c r="J348" s="449"/>
      <c r="K348" s="449"/>
      <c r="L348" s="449"/>
      <c r="M348" s="449"/>
      <c r="N348" s="449"/>
      <c r="O348" s="449"/>
      <c r="P348" s="449"/>
      <c r="Q348" s="450"/>
      <c r="R348" s="112"/>
      <c r="S348" s="112"/>
      <c r="T348" s="112"/>
      <c r="U348" s="103"/>
    </row>
    <row r="349" spans="1:21" ht="18" customHeight="1" x14ac:dyDescent="0.2">
      <c r="A349" s="7" t="s">
        <v>425</v>
      </c>
      <c r="B349" s="294" t="s">
        <v>222</v>
      </c>
      <c r="C349" s="295"/>
      <c r="D349" s="295"/>
      <c r="E349" s="295"/>
      <c r="F349" s="295"/>
      <c r="G349" s="295"/>
      <c r="H349" s="295"/>
      <c r="I349" s="295"/>
      <c r="J349" s="295"/>
      <c r="K349" s="295"/>
      <c r="L349" s="295"/>
      <c r="M349" s="295"/>
      <c r="N349" s="295"/>
      <c r="O349" s="295"/>
      <c r="P349" s="295"/>
      <c r="Q349" s="295"/>
      <c r="R349" s="295"/>
      <c r="S349" s="295"/>
      <c r="T349" s="295"/>
      <c r="U349" s="296"/>
    </row>
    <row r="350" spans="1:21" ht="18" customHeight="1" x14ac:dyDescent="0.2">
      <c r="A350" s="297" t="s">
        <v>53</v>
      </c>
      <c r="B350" s="280" t="s">
        <v>223</v>
      </c>
      <c r="C350" s="394" t="s">
        <v>458</v>
      </c>
      <c r="D350" s="395"/>
      <c r="E350" s="395"/>
      <c r="F350" s="396"/>
      <c r="G350" s="394" t="s">
        <v>54</v>
      </c>
      <c r="H350" s="395"/>
      <c r="I350" s="395"/>
      <c r="J350" s="395"/>
      <c r="K350" s="395"/>
      <c r="L350" s="395"/>
      <c r="M350" s="395"/>
      <c r="N350" s="395"/>
      <c r="O350" s="395"/>
      <c r="P350" s="395"/>
      <c r="Q350" s="396"/>
      <c r="R350" s="38"/>
      <c r="S350" s="38"/>
      <c r="T350" s="38"/>
      <c r="U350" s="39"/>
    </row>
    <row r="351" spans="1:21" ht="18" customHeight="1" x14ac:dyDescent="0.2">
      <c r="A351" s="261"/>
      <c r="B351" s="323"/>
      <c r="C351" s="364" t="s">
        <v>459</v>
      </c>
      <c r="D351" s="365"/>
      <c r="E351" s="365"/>
      <c r="F351" s="366"/>
      <c r="G351" s="364" t="s">
        <v>55</v>
      </c>
      <c r="H351" s="365"/>
      <c r="I351" s="365"/>
      <c r="J351" s="365"/>
      <c r="K351" s="365"/>
      <c r="L351" s="365"/>
      <c r="M351" s="365"/>
      <c r="N351" s="365"/>
      <c r="O351" s="365"/>
      <c r="P351" s="365"/>
      <c r="Q351" s="366"/>
      <c r="R351" s="45"/>
      <c r="S351" s="45"/>
      <c r="T351" s="45"/>
      <c r="U351" s="46"/>
    </row>
    <row r="352" spans="1:21" ht="18" customHeight="1" x14ac:dyDescent="0.2">
      <c r="A352" s="261"/>
      <c r="B352" s="323"/>
      <c r="C352" s="364" t="s">
        <v>571</v>
      </c>
      <c r="D352" s="365"/>
      <c r="E352" s="365"/>
      <c r="F352" s="366"/>
      <c r="G352" s="364" t="s">
        <v>285</v>
      </c>
      <c r="H352" s="365"/>
      <c r="I352" s="365"/>
      <c r="J352" s="365"/>
      <c r="K352" s="365"/>
      <c r="L352" s="365"/>
      <c r="M352" s="365"/>
      <c r="N352" s="365"/>
      <c r="O352" s="365"/>
      <c r="P352" s="365"/>
      <c r="Q352" s="366"/>
      <c r="R352" s="45"/>
      <c r="S352" s="45"/>
      <c r="T352" s="45"/>
      <c r="U352" s="46"/>
    </row>
    <row r="353" spans="1:21" ht="18" customHeight="1" x14ac:dyDescent="0.2">
      <c r="A353" s="261"/>
      <c r="B353" s="323"/>
      <c r="C353" s="364"/>
      <c r="D353" s="365"/>
      <c r="E353" s="365"/>
      <c r="F353" s="366"/>
      <c r="G353" s="364" t="s">
        <v>514</v>
      </c>
      <c r="H353" s="365"/>
      <c r="I353" s="365"/>
      <c r="J353" s="365"/>
      <c r="K353" s="365"/>
      <c r="L353" s="365"/>
      <c r="M353" s="365"/>
      <c r="N353" s="365"/>
      <c r="O353" s="365"/>
      <c r="P353" s="365"/>
      <c r="Q353" s="366"/>
      <c r="R353" s="45"/>
      <c r="S353" s="45"/>
      <c r="T353" s="45"/>
      <c r="U353" s="46"/>
    </row>
    <row r="354" spans="1:21" ht="18" customHeight="1" x14ac:dyDescent="0.2">
      <c r="A354" s="261"/>
      <c r="B354" s="323"/>
      <c r="C354" s="364" t="s">
        <v>460</v>
      </c>
      <c r="D354" s="365"/>
      <c r="E354" s="365"/>
      <c r="F354" s="366"/>
      <c r="G354" s="364" t="s">
        <v>56</v>
      </c>
      <c r="H354" s="365"/>
      <c r="I354" s="365"/>
      <c r="J354" s="365"/>
      <c r="K354" s="365"/>
      <c r="L354" s="365"/>
      <c r="M354" s="365"/>
      <c r="N354" s="365"/>
      <c r="O354" s="365"/>
      <c r="P354" s="365"/>
      <c r="Q354" s="366"/>
      <c r="R354" s="45"/>
      <c r="S354" s="45"/>
      <c r="T354" s="45"/>
      <c r="U354" s="46"/>
    </row>
    <row r="355" spans="1:21" ht="18" customHeight="1" x14ac:dyDescent="0.2">
      <c r="A355" s="261"/>
      <c r="B355" s="323"/>
      <c r="C355" s="364"/>
      <c r="D355" s="365"/>
      <c r="E355" s="365"/>
      <c r="F355" s="366"/>
      <c r="G355" s="364" t="s">
        <v>57</v>
      </c>
      <c r="H355" s="365"/>
      <c r="I355" s="365"/>
      <c r="J355" s="365"/>
      <c r="K355" s="365"/>
      <c r="L355" s="365"/>
      <c r="M355" s="365"/>
      <c r="N355" s="365"/>
      <c r="O355" s="365"/>
      <c r="P355" s="365"/>
      <c r="Q355" s="366"/>
      <c r="R355" s="45"/>
      <c r="S355" s="45"/>
      <c r="T355" s="45"/>
      <c r="U355" s="46"/>
    </row>
    <row r="356" spans="1:21" ht="18" customHeight="1" x14ac:dyDescent="0.2">
      <c r="A356" s="261"/>
      <c r="B356" s="323"/>
      <c r="C356" s="364" t="s">
        <v>461</v>
      </c>
      <c r="D356" s="365"/>
      <c r="E356" s="365"/>
      <c r="F356" s="366"/>
      <c r="G356" s="364" t="s">
        <v>58</v>
      </c>
      <c r="H356" s="365"/>
      <c r="I356" s="365"/>
      <c r="J356" s="365"/>
      <c r="K356" s="365"/>
      <c r="L356" s="365"/>
      <c r="M356" s="365"/>
      <c r="N356" s="365"/>
      <c r="O356" s="365"/>
      <c r="P356" s="365"/>
      <c r="Q356" s="366"/>
      <c r="R356" s="45"/>
      <c r="S356" s="45"/>
      <c r="T356" s="45"/>
      <c r="U356" s="46"/>
    </row>
    <row r="357" spans="1:21" ht="18" customHeight="1" x14ac:dyDescent="0.2">
      <c r="A357" s="261"/>
      <c r="B357" s="323"/>
      <c r="C357" s="364"/>
      <c r="D357" s="365"/>
      <c r="E357" s="365"/>
      <c r="F357" s="366"/>
      <c r="G357" s="364" t="s">
        <v>59</v>
      </c>
      <c r="H357" s="365"/>
      <c r="I357" s="365"/>
      <c r="J357" s="365"/>
      <c r="K357" s="365"/>
      <c r="L357" s="365"/>
      <c r="M357" s="365"/>
      <c r="N357" s="365"/>
      <c r="O357" s="365"/>
      <c r="P357" s="365"/>
      <c r="Q357" s="366"/>
      <c r="R357" s="45"/>
      <c r="S357" s="45"/>
      <c r="T357" s="45"/>
      <c r="U357" s="46"/>
    </row>
    <row r="358" spans="1:21" ht="18" customHeight="1" x14ac:dyDescent="0.2">
      <c r="A358" s="261"/>
      <c r="B358" s="323"/>
      <c r="C358" s="364" t="s">
        <v>462</v>
      </c>
      <c r="D358" s="365"/>
      <c r="E358" s="365"/>
      <c r="F358" s="366"/>
      <c r="G358" s="364" t="s">
        <v>60</v>
      </c>
      <c r="H358" s="365"/>
      <c r="I358" s="365"/>
      <c r="J358" s="365"/>
      <c r="K358" s="365"/>
      <c r="L358" s="365"/>
      <c r="M358" s="365"/>
      <c r="N358" s="365"/>
      <c r="O358" s="365"/>
      <c r="P358" s="365"/>
      <c r="Q358" s="366"/>
      <c r="R358" s="45"/>
      <c r="S358" s="45"/>
      <c r="T358" s="45"/>
      <c r="U358" s="46"/>
    </row>
    <row r="359" spans="1:21" ht="18" customHeight="1" x14ac:dyDescent="0.2">
      <c r="A359" s="298"/>
      <c r="B359" s="323"/>
      <c r="C359" s="391"/>
      <c r="D359" s="392"/>
      <c r="E359" s="392"/>
      <c r="F359" s="393"/>
      <c r="G359" s="391" t="s">
        <v>61</v>
      </c>
      <c r="H359" s="392"/>
      <c r="I359" s="392"/>
      <c r="J359" s="392"/>
      <c r="K359" s="392"/>
      <c r="L359" s="392"/>
      <c r="M359" s="392"/>
      <c r="N359" s="392"/>
      <c r="O359" s="392"/>
      <c r="P359" s="392"/>
      <c r="Q359" s="393"/>
      <c r="R359" s="40"/>
      <c r="S359" s="40"/>
      <c r="T359" s="40"/>
      <c r="U359" s="41"/>
    </row>
    <row r="360" spans="1:21" ht="18" customHeight="1" x14ac:dyDescent="0.2">
      <c r="A360" s="297" t="s">
        <v>207</v>
      </c>
      <c r="B360" s="280" t="s">
        <v>224</v>
      </c>
      <c r="C360" s="394" t="s">
        <v>463</v>
      </c>
      <c r="D360" s="395"/>
      <c r="E360" s="395"/>
      <c r="F360" s="396"/>
      <c r="G360" s="394" t="s">
        <v>62</v>
      </c>
      <c r="H360" s="395"/>
      <c r="I360" s="395"/>
      <c r="J360" s="395"/>
      <c r="K360" s="395"/>
      <c r="L360" s="395"/>
      <c r="M360" s="395"/>
      <c r="N360" s="395"/>
      <c r="O360" s="395"/>
      <c r="P360" s="395"/>
      <c r="Q360" s="396"/>
      <c r="R360" s="38"/>
      <c r="S360" s="38"/>
      <c r="T360" s="38"/>
      <c r="U360" s="39"/>
    </row>
    <row r="361" spans="1:21" ht="18" customHeight="1" x14ac:dyDescent="0.2">
      <c r="A361" s="261"/>
      <c r="B361" s="280"/>
      <c r="C361" s="364"/>
      <c r="D361" s="365"/>
      <c r="E361" s="365"/>
      <c r="F361" s="366"/>
      <c r="G361" s="364" t="s">
        <v>465</v>
      </c>
      <c r="H361" s="365"/>
      <c r="I361" s="365"/>
      <c r="J361" s="365"/>
      <c r="K361" s="365"/>
      <c r="L361" s="365"/>
      <c r="M361" s="365"/>
      <c r="N361" s="365"/>
      <c r="O361" s="365"/>
      <c r="P361" s="365"/>
      <c r="Q361" s="366"/>
      <c r="R361" s="82"/>
      <c r="S361" s="82"/>
      <c r="T361" s="82"/>
      <c r="U361" s="83"/>
    </row>
    <row r="362" spans="1:21" ht="18" customHeight="1" x14ac:dyDescent="0.2">
      <c r="A362" s="261"/>
      <c r="B362" s="280"/>
      <c r="C362" s="364" t="s">
        <v>464</v>
      </c>
      <c r="D362" s="365"/>
      <c r="E362" s="365"/>
      <c r="F362" s="366"/>
      <c r="G362" s="364" t="s">
        <v>63</v>
      </c>
      <c r="H362" s="365"/>
      <c r="I362" s="365"/>
      <c r="J362" s="365"/>
      <c r="K362" s="365"/>
      <c r="L362" s="365"/>
      <c r="M362" s="365"/>
      <c r="N362" s="365"/>
      <c r="O362" s="365"/>
      <c r="P362" s="365"/>
      <c r="Q362" s="366"/>
      <c r="R362" s="45"/>
      <c r="S362" s="45"/>
      <c r="T362" s="45"/>
      <c r="U362" s="46"/>
    </row>
    <row r="363" spans="1:21" ht="18" customHeight="1" x14ac:dyDescent="0.2">
      <c r="A363" s="261"/>
      <c r="B363" s="280"/>
      <c r="C363" s="364" t="s">
        <v>571</v>
      </c>
      <c r="D363" s="365"/>
      <c r="E363" s="365"/>
      <c r="F363" s="366"/>
      <c r="G363" s="364" t="s">
        <v>285</v>
      </c>
      <c r="H363" s="365"/>
      <c r="I363" s="365"/>
      <c r="J363" s="365"/>
      <c r="K363" s="365"/>
      <c r="L363" s="365"/>
      <c r="M363" s="365"/>
      <c r="N363" s="365"/>
      <c r="O363" s="365"/>
      <c r="P363" s="365"/>
      <c r="Q363" s="366"/>
      <c r="R363" s="45"/>
      <c r="S363" s="45"/>
      <c r="T363" s="45"/>
      <c r="U363" s="46"/>
    </row>
    <row r="364" spans="1:21" ht="18" customHeight="1" x14ac:dyDescent="0.2">
      <c r="A364" s="261"/>
      <c r="B364" s="280"/>
      <c r="C364" s="364"/>
      <c r="D364" s="365"/>
      <c r="E364" s="365"/>
      <c r="F364" s="366"/>
      <c r="G364" s="364" t="s">
        <v>514</v>
      </c>
      <c r="H364" s="365"/>
      <c r="I364" s="365"/>
      <c r="J364" s="365"/>
      <c r="K364" s="365"/>
      <c r="L364" s="365"/>
      <c r="M364" s="365"/>
      <c r="N364" s="365"/>
      <c r="O364" s="365"/>
      <c r="P364" s="365"/>
      <c r="Q364" s="366"/>
      <c r="R364" s="45"/>
      <c r="S364" s="45"/>
      <c r="T364" s="45"/>
      <c r="U364" s="46"/>
    </row>
    <row r="365" spans="1:21" ht="18" customHeight="1" x14ac:dyDescent="0.2">
      <c r="A365" s="261"/>
      <c r="B365" s="280"/>
      <c r="C365" s="364" t="s">
        <v>460</v>
      </c>
      <c r="D365" s="365"/>
      <c r="E365" s="365"/>
      <c r="F365" s="366"/>
      <c r="G365" s="364" t="s">
        <v>56</v>
      </c>
      <c r="H365" s="365"/>
      <c r="I365" s="365"/>
      <c r="J365" s="365"/>
      <c r="K365" s="365"/>
      <c r="L365" s="365"/>
      <c r="M365" s="365"/>
      <c r="N365" s="365"/>
      <c r="O365" s="365"/>
      <c r="P365" s="365"/>
      <c r="Q365" s="366"/>
      <c r="R365" s="45"/>
      <c r="S365" s="45"/>
      <c r="T365" s="45"/>
      <c r="U365" s="46"/>
    </row>
    <row r="366" spans="1:21" ht="18" customHeight="1" x14ac:dyDescent="0.2">
      <c r="A366" s="261"/>
      <c r="B366" s="280"/>
      <c r="C366" s="364"/>
      <c r="D366" s="365"/>
      <c r="E366" s="365"/>
      <c r="F366" s="366"/>
      <c r="G366" s="364" t="s">
        <v>57</v>
      </c>
      <c r="H366" s="365"/>
      <c r="I366" s="365"/>
      <c r="J366" s="365"/>
      <c r="K366" s="365"/>
      <c r="L366" s="365"/>
      <c r="M366" s="365"/>
      <c r="N366" s="365"/>
      <c r="O366" s="365"/>
      <c r="P366" s="365"/>
      <c r="Q366" s="366"/>
      <c r="R366" s="45"/>
      <c r="S366" s="45"/>
      <c r="T366" s="45"/>
      <c r="U366" s="46"/>
    </row>
    <row r="367" spans="1:21" ht="18" customHeight="1" x14ac:dyDescent="0.2">
      <c r="A367" s="261"/>
      <c r="B367" s="275"/>
      <c r="C367" s="391" t="s">
        <v>466</v>
      </c>
      <c r="D367" s="392"/>
      <c r="E367" s="392"/>
      <c r="F367" s="393"/>
      <c r="G367" s="391" t="s">
        <v>64</v>
      </c>
      <c r="H367" s="392"/>
      <c r="I367" s="392"/>
      <c r="J367" s="392"/>
      <c r="K367" s="392"/>
      <c r="L367" s="392"/>
      <c r="M367" s="392"/>
      <c r="N367" s="392"/>
      <c r="O367" s="392"/>
      <c r="P367" s="392"/>
      <c r="Q367" s="393"/>
      <c r="R367" s="69"/>
      <c r="S367" s="69"/>
      <c r="T367" s="69"/>
      <c r="U367" s="70"/>
    </row>
    <row r="368" spans="1:21" ht="18" customHeight="1" x14ac:dyDescent="0.2">
      <c r="A368" s="297" t="s">
        <v>30</v>
      </c>
      <c r="B368" s="322" t="s">
        <v>65</v>
      </c>
      <c r="C368" s="394" t="s">
        <v>467</v>
      </c>
      <c r="D368" s="395"/>
      <c r="E368" s="395"/>
      <c r="F368" s="396"/>
      <c r="G368" s="394" t="s">
        <v>66</v>
      </c>
      <c r="H368" s="395"/>
      <c r="I368" s="395"/>
      <c r="J368" s="395"/>
      <c r="K368" s="395"/>
      <c r="L368" s="395"/>
      <c r="M368" s="395"/>
      <c r="N368" s="395"/>
      <c r="O368" s="395"/>
      <c r="P368" s="395"/>
      <c r="Q368" s="396"/>
      <c r="R368" s="38"/>
      <c r="S368" s="38"/>
      <c r="T368" s="38"/>
      <c r="U368" s="39"/>
    </row>
    <row r="369" spans="1:21" ht="18" customHeight="1" x14ac:dyDescent="0.2">
      <c r="A369" s="261"/>
      <c r="B369" s="323"/>
      <c r="C369" s="364"/>
      <c r="D369" s="365"/>
      <c r="E369" s="365"/>
      <c r="F369" s="366"/>
      <c r="G369" s="364" t="s">
        <v>67</v>
      </c>
      <c r="H369" s="365"/>
      <c r="I369" s="365"/>
      <c r="J369" s="365"/>
      <c r="K369" s="365"/>
      <c r="L369" s="365"/>
      <c r="M369" s="365"/>
      <c r="N369" s="365"/>
      <c r="O369" s="365"/>
      <c r="P369" s="365"/>
      <c r="Q369" s="366"/>
      <c r="R369" s="45"/>
      <c r="S369" s="45"/>
      <c r="T369" s="45"/>
      <c r="U369" s="46"/>
    </row>
    <row r="370" spans="1:21" ht="18" customHeight="1" x14ac:dyDescent="0.2">
      <c r="A370" s="261"/>
      <c r="B370" s="323"/>
      <c r="C370" s="364"/>
      <c r="D370" s="365"/>
      <c r="E370" s="365"/>
      <c r="F370" s="366"/>
      <c r="G370" s="364" t="s">
        <v>68</v>
      </c>
      <c r="H370" s="365"/>
      <c r="I370" s="365"/>
      <c r="J370" s="365"/>
      <c r="K370" s="365"/>
      <c r="L370" s="365"/>
      <c r="M370" s="365"/>
      <c r="N370" s="365"/>
      <c r="O370" s="365"/>
      <c r="P370" s="365"/>
      <c r="Q370" s="366"/>
      <c r="R370" s="45"/>
      <c r="S370" s="45"/>
      <c r="T370" s="45"/>
      <c r="U370" s="46"/>
    </row>
    <row r="371" spans="1:21" ht="18" customHeight="1" x14ac:dyDescent="0.2">
      <c r="A371" s="261"/>
      <c r="B371" s="323"/>
      <c r="C371" s="364" t="s">
        <v>468</v>
      </c>
      <c r="D371" s="365"/>
      <c r="E371" s="365"/>
      <c r="F371" s="366"/>
      <c r="G371" s="364" t="s">
        <v>69</v>
      </c>
      <c r="H371" s="365"/>
      <c r="I371" s="365"/>
      <c r="J371" s="365"/>
      <c r="K371" s="365"/>
      <c r="L371" s="365"/>
      <c r="M371" s="365"/>
      <c r="N371" s="365"/>
      <c r="O371" s="365"/>
      <c r="P371" s="365"/>
      <c r="Q371" s="366"/>
      <c r="R371" s="45"/>
      <c r="S371" s="45"/>
      <c r="T371" s="45"/>
      <c r="U371" s="46"/>
    </row>
    <row r="372" spans="1:21" ht="18" customHeight="1" x14ac:dyDescent="0.2">
      <c r="A372" s="261"/>
      <c r="B372" s="323"/>
      <c r="C372" s="364" t="s">
        <v>469</v>
      </c>
      <c r="D372" s="365"/>
      <c r="E372" s="365"/>
      <c r="F372" s="366"/>
      <c r="G372" s="364" t="s">
        <v>70</v>
      </c>
      <c r="H372" s="365"/>
      <c r="I372" s="365"/>
      <c r="J372" s="365"/>
      <c r="K372" s="365"/>
      <c r="L372" s="365"/>
      <c r="M372" s="365"/>
      <c r="N372" s="365"/>
      <c r="O372" s="365"/>
      <c r="P372" s="365"/>
      <c r="Q372" s="366"/>
      <c r="R372" s="45"/>
      <c r="S372" s="45"/>
      <c r="T372" s="45"/>
      <c r="U372" s="46"/>
    </row>
    <row r="373" spans="1:21" ht="18" customHeight="1" x14ac:dyDescent="0.2">
      <c r="A373" s="261"/>
      <c r="B373" s="323"/>
      <c r="C373" s="364" t="s">
        <v>470</v>
      </c>
      <c r="D373" s="365"/>
      <c r="E373" s="365"/>
      <c r="F373" s="366"/>
      <c r="G373" s="364" t="s">
        <v>71</v>
      </c>
      <c r="H373" s="365"/>
      <c r="I373" s="365"/>
      <c r="J373" s="365"/>
      <c r="K373" s="365"/>
      <c r="L373" s="365"/>
      <c r="M373" s="365"/>
      <c r="N373" s="365"/>
      <c r="O373" s="365"/>
      <c r="P373" s="365"/>
      <c r="Q373" s="366"/>
      <c r="R373" s="45"/>
      <c r="S373" s="45"/>
      <c r="T373" s="45"/>
      <c r="U373" s="46"/>
    </row>
    <row r="374" spans="1:21" ht="18" customHeight="1" x14ac:dyDescent="0.2">
      <c r="A374" s="261"/>
      <c r="B374" s="602"/>
      <c r="C374" s="364" t="s">
        <v>571</v>
      </c>
      <c r="D374" s="365"/>
      <c r="E374" s="365"/>
      <c r="F374" s="366"/>
      <c r="G374" s="364" t="s">
        <v>285</v>
      </c>
      <c r="H374" s="365"/>
      <c r="I374" s="365"/>
      <c r="J374" s="365"/>
      <c r="K374" s="365"/>
      <c r="L374" s="365"/>
      <c r="M374" s="365"/>
      <c r="N374" s="365"/>
      <c r="O374" s="365"/>
      <c r="P374" s="365"/>
      <c r="Q374" s="366"/>
      <c r="R374" s="69"/>
      <c r="S374" s="69"/>
      <c r="T374" s="69"/>
      <c r="U374" s="70"/>
    </row>
    <row r="375" spans="1:21" ht="18" customHeight="1" x14ac:dyDescent="0.2">
      <c r="A375" s="261"/>
      <c r="B375" s="602"/>
      <c r="C375" s="391"/>
      <c r="D375" s="392"/>
      <c r="E375" s="392"/>
      <c r="F375" s="393"/>
      <c r="G375" s="391" t="s">
        <v>514</v>
      </c>
      <c r="H375" s="392"/>
      <c r="I375" s="392"/>
      <c r="J375" s="392"/>
      <c r="K375" s="392"/>
      <c r="L375" s="392"/>
      <c r="M375" s="392"/>
      <c r="N375" s="392"/>
      <c r="O375" s="392"/>
      <c r="P375" s="392"/>
      <c r="Q375" s="393"/>
      <c r="R375" s="69"/>
      <c r="S375" s="69"/>
      <c r="T375" s="69"/>
      <c r="U375" s="70"/>
    </row>
    <row r="376" spans="1:21" ht="18" customHeight="1" x14ac:dyDescent="0.2">
      <c r="A376" s="600" t="s">
        <v>39</v>
      </c>
      <c r="B376" s="267" t="s">
        <v>286</v>
      </c>
      <c r="C376" s="357" t="s">
        <v>471</v>
      </c>
      <c r="D376" s="358"/>
      <c r="E376" s="358"/>
      <c r="F376" s="358"/>
      <c r="G376" s="358"/>
      <c r="H376" s="358"/>
      <c r="I376" s="358"/>
      <c r="J376" s="358"/>
      <c r="K376" s="358"/>
      <c r="L376" s="358"/>
      <c r="M376" s="358"/>
      <c r="N376" s="358"/>
      <c r="O376" s="358"/>
      <c r="P376" s="358"/>
      <c r="Q376" s="359"/>
      <c r="R376" s="137"/>
      <c r="S376" s="137"/>
      <c r="T376" s="138"/>
      <c r="U376" s="139"/>
    </row>
    <row r="377" spans="1:21" ht="18" customHeight="1" x14ac:dyDescent="0.2">
      <c r="A377" s="303"/>
      <c r="B377" s="263"/>
      <c r="C377" s="354" t="s">
        <v>472</v>
      </c>
      <c r="D377" s="355"/>
      <c r="E377" s="355"/>
      <c r="F377" s="355"/>
      <c r="G377" s="355"/>
      <c r="H377" s="355"/>
      <c r="I377" s="355"/>
      <c r="J377" s="355"/>
      <c r="K377" s="355"/>
      <c r="L377" s="355"/>
      <c r="M377" s="355"/>
      <c r="N377" s="355"/>
      <c r="O377" s="355"/>
      <c r="P377" s="355"/>
      <c r="Q377" s="356"/>
      <c r="R377" s="122"/>
      <c r="S377" s="122"/>
      <c r="T377" s="123"/>
      <c r="U377" s="124"/>
    </row>
    <row r="378" spans="1:21" ht="18" customHeight="1" x14ac:dyDescent="0.2">
      <c r="A378" s="601"/>
      <c r="B378" s="281"/>
      <c r="C378" s="397" t="s">
        <v>473</v>
      </c>
      <c r="D378" s="398"/>
      <c r="E378" s="398"/>
      <c r="F378" s="398"/>
      <c r="G378" s="398"/>
      <c r="H378" s="398"/>
      <c r="I378" s="398"/>
      <c r="J378" s="398"/>
      <c r="K378" s="398"/>
      <c r="L378" s="398"/>
      <c r="M378" s="398"/>
      <c r="N378" s="398"/>
      <c r="O378" s="398"/>
      <c r="P378" s="398"/>
      <c r="Q378" s="399"/>
      <c r="R378" s="64"/>
      <c r="S378" s="64"/>
      <c r="T378" s="151"/>
      <c r="U378" s="152"/>
    </row>
    <row r="379" spans="1:21" ht="18" customHeight="1" x14ac:dyDescent="0.2">
      <c r="A379" s="20" t="s">
        <v>225</v>
      </c>
      <c r="B379" s="22" t="s">
        <v>226</v>
      </c>
      <c r="C379" s="350" t="s">
        <v>72</v>
      </c>
      <c r="D379" s="273"/>
      <c r="E379" s="273"/>
      <c r="F379" s="273"/>
      <c r="G379" s="273"/>
      <c r="H379" s="273"/>
      <c r="I379" s="273"/>
      <c r="J379" s="273"/>
      <c r="K379" s="273"/>
      <c r="L379" s="273"/>
      <c r="M379" s="273"/>
      <c r="N379" s="273"/>
      <c r="O379" s="273"/>
      <c r="P379" s="273"/>
      <c r="Q379" s="274"/>
      <c r="R379" s="9"/>
      <c r="S379" s="9"/>
      <c r="T379" s="9"/>
      <c r="U379" s="10"/>
    </row>
    <row r="380" spans="1:21" ht="18" customHeight="1" x14ac:dyDescent="0.2">
      <c r="A380" s="297" t="s">
        <v>227</v>
      </c>
      <c r="B380" s="275" t="s">
        <v>228</v>
      </c>
      <c r="C380" s="394" t="s">
        <v>73</v>
      </c>
      <c r="D380" s="395"/>
      <c r="E380" s="395"/>
      <c r="F380" s="395"/>
      <c r="G380" s="395"/>
      <c r="H380" s="395"/>
      <c r="I380" s="395"/>
      <c r="J380" s="395"/>
      <c r="K380" s="395"/>
      <c r="L380" s="395"/>
      <c r="M380" s="395"/>
      <c r="N380" s="395"/>
      <c r="O380" s="395"/>
      <c r="P380" s="395"/>
      <c r="Q380" s="396"/>
      <c r="R380" s="38"/>
      <c r="S380" s="38"/>
      <c r="T380" s="38"/>
      <c r="U380" s="39"/>
    </row>
    <row r="381" spans="1:21" ht="18" customHeight="1" x14ac:dyDescent="0.2">
      <c r="A381" s="261"/>
      <c r="B381" s="276"/>
      <c r="C381" s="364" t="s">
        <v>74</v>
      </c>
      <c r="D381" s="365"/>
      <c r="E381" s="365"/>
      <c r="F381" s="365"/>
      <c r="G381" s="365"/>
      <c r="H381" s="365"/>
      <c r="I381" s="365"/>
      <c r="J381" s="365"/>
      <c r="K381" s="365"/>
      <c r="L381" s="365"/>
      <c r="M381" s="365"/>
      <c r="N381" s="365"/>
      <c r="O381" s="365"/>
      <c r="P381" s="365"/>
      <c r="Q381" s="366"/>
      <c r="R381" s="45"/>
      <c r="S381" s="45"/>
      <c r="T381" s="45"/>
      <c r="U381" s="46"/>
    </row>
    <row r="382" spans="1:21" ht="18" customHeight="1" x14ac:dyDescent="0.2">
      <c r="A382" s="261"/>
      <c r="B382" s="276"/>
      <c r="C382" s="364" t="s">
        <v>75</v>
      </c>
      <c r="D382" s="365"/>
      <c r="E382" s="365"/>
      <c r="F382" s="365"/>
      <c r="G382" s="365"/>
      <c r="H382" s="365"/>
      <c r="I382" s="365"/>
      <c r="J382" s="365"/>
      <c r="K382" s="365"/>
      <c r="L382" s="365"/>
      <c r="M382" s="365"/>
      <c r="N382" s="365"/>
      <c r="O382" s="365"/>
      <c r="P382" s="365"/>
      <c r="Q382" s="366"/>
      <c r="R382" s="45"/>
      <c r="S382" s="45"/>
      <c r="T382" s="45"/>
      <c r="U382" s="46"/>
    </row>
    <row r="383" spans="1:21" ht="18" customHeight="1" x14ac:dyDescent="0.2">
      <c r="A383" s="298"/>
      <c r="B383" s="277"/>
      <c r="C383" s="391" t="s">
        <v>76</v>
      </c>
      <c r="D383" s="392"/>
      <c r="E383" s="392"/>
      <c r="F383" s="392"/>
      <c r="G383" s="392"/>
      <c r="H383" s="392"/>
      <c r="I383" s="392"/>
      <c r="J383" s="392"/>
      <c r="K383" s="392"/>
      <c r="L383" s="392"/>
      <c r="M383" s="392"/>
      <c r="N383" s="392"/>
      <c r="O383" s="392"/>
      <c r="P383" s="392"/>
      <c r="Q383" s="393"/>
      <c r="R383" s="40"/>
      <c r="S383" s="40"/>
      <c r="T383" s="40"/>
      <c r="U383" s="41"/>
    </row>
    <row r="384" spans="1:21" ht="18" customHeight="1" thickBot="1" x14ac:dyDescent="0.25">
      <c r="A384" s="25" t="s">
        <v>214</v>
      </c>
      <c r="B384" s="116" t="s">
        <v>229</v>
      </c>
      <c r="C384" s="360" t="s">
        <v>77</v>
      </c>
      <c r="D384" s="320"/>
      <c r="E384" s="320"/>
      <c r="F384" s="320"/>
      <c r="G384" s="320"/>
      <c r="H384" s="320"/>
      <c r="I384" s="320"/>
      <c r="J384" s="320"/>
      <c r="K384" s="320"/>
      <c r="L384" s="320"/>
      <c r="M384" s="320"/>
      <c r="N384" s="320"/>
      <c r="O384" s="320"/>
      <c r="P384" s="320"/>
      <c r="Q384" s="321"/>
      <c r="R384" s="15"/>
      <c r="S384" s="15"/>
      <c r="T384" s="15"/>
      <c r="U384" s="16"/>
    </row>
    <row r="385" spans="1:21" ht="18" customHeight="1" x14ac:dyDescent="0.2">
      <c r="A385" s="302" t="s">
        <v>144</v>
      </c>
      <c r="B385" s="305" t="s">
        <v>145</v>
      </c>
      <c r="C385" s="306"/>
      <c r="D385" s="306"/>
      <c r="E385" s="306"/>
      <c r="F385" s="306"/>
      <c r="G385" s="306"/>
      <c r="H385" s="306"/>
      <c r="I385" s="306"/>
      <c r="J385" s="306"/>
      <c r="K385" s="306"/>
      <c r="L385" s="306"/>
      <c r="M385" s="306"/>
      <c r="N385" s="306"/>
      <c r="O385" s="306"/>
      <c r="P385" s="306"/>
      <c r="Q385" s="307"/>
      <c r="R385" s="282" t="s">
        <v>146</v>
      </c>
      <c r="S385" s="301"/>
      <c r="T385" s="301"/>
      <c r="U385" s="522"/>
    </row>
    <row r="386" spans="1:21" ht="18" customHeight="1" x14ac:dyDescent="0.2">
      <c r="A386" s="303"/>
      <c r="B386" s="308"/>
      <c r="C386" s="309"/>
      <c r="D386" s="309"/>
      <c r="E386" s="309"/>
      <c r="F386" s="309"/>
      <c r="G386" s="309"/>
      <c r="H386" s="309"/>
      <c r="I386" s="309"/>
      <c r="J386" s="309"/>
      <c r="K386" s="309"/>
      <c r="L386" s="309"/>
      <c r="M386" s="309"/>
      <c r="N386" s="309"/>
      <c r="O386" s="309"/>
      <c r="P386" s="309"/>
      <c r="Q386" s="310"/>
      <c r="R386" s="270" t="s">
        <v>147</v>
      </c>
      <c r="S386" s="270" t="s">
        <v>563</v>
      </c>
      <c r="T386" s="271" t="s">
        <v>456</v>
      </c>
      <c r="U386" s="59"/>
    </row>
    <row r="387" spans="1:21" ht="26.25" customHeight="1" thickBot="1" x14ac:dyDescent="0.25">
      <c r="A387" s="304"/>
      <c r="B387" s="311"/>
      <c r="C387" s="312"/>
      <c r="D387" s="312"/>
      <c r="E387" s="312"/>
      <c r="F387" s="312"/>
      <c r="G387" s="312"/>
      <c r="H387" s="312"/>
      <c r="I387" s="312"/>
      <c r="J387" s="312"/>
      <c r="K387" s="312"/>
      <c r="L387" s="312"/>
      <c r="M387" s="312"/>
      <c r="N387" s="312"/>
      <c r="O387" s="312"/>
      <c r="P387" s="312"/>
      <c r="Q387" s="313"/>
      <c r="R387" s="314"/>
      <c r="S387" s="314"/>
      <c r="T387" s="311"/>
      <c r="U387" s="240" t="s">
        <v>148</v>
      </c>
    </row>
    <row r="388" spans="1:21" ht="18" customHeight="1" x14ac:dyDescent="0.2">
      <c r="A388" s="7" t="s">
        <v>426</v>
      </c>
      <c r="B388" s="294" t="s">
        <v>230</v>
      </c>
      <c r="C388" s="295"/>
      <c r="D388" s="295"/>
      <c r="E388" s="295"/>
      <c r="F388" s="295"/>
      <c r="G388" s="295"/>
      <c r="H388" s="295"/>
      <c r="I388" s="295"/>
      <c r="J388" s="295"/>
      <c r="K388" s="295"/>
      <c r="L388" s="295"/>
      <c r="M388" s="295"/>
      <c r="N388" s="295"/>
      <c r="O388" s="295"/>
      <c r="P388" s="295"/>
      <c r="Q388" s="295"/>
      <c r="R388" s="295"/>
      <c r="S388" s="295"/>
      <c r="T388" s="295"/>
      <c r="U388" s="296"/>
    </row>
    <row r="389" spans="1:21" ht="18" customHeight="1" x14ac:dyDescent="0.2">
      <c r="A389" s="297" t="s">
        <v>53</v>
      </c>
      <c r="B389" s="275" t="s">
        <v>78</v>
      </c>
      <c r="C389" s="394" t="s">
        <v>79</v>
      </c>
      <c r="D389" s="395"/>
      <c r="E389" s="395"/>
      <c r="F389" s="395"/>
      <c r="G389" s="395"/>
      <c r="H389" s="395"/>
      <c r="I389" s="395"/>
      <c r="J389" s="395"/>
      <c r="K389" s="395"/>
      <c r="L389" s="395"/>
      <c r="M389" s="395"/>
      <c r="N389" s="395"/>
      <c r="O389" s="395"/>
      <c r="P389" s="395"/>
      <c r="Q389" s="396"/>
      <c r="R389" s="52"/>
      <c r="S389" s="52"/>
      <c r="T389" s="52"/>
      <c r="U389" s="53"/>
    </row>
    <row r="390" spans="1:21" ht="18" customHeight="1" x14ac:dyDescent="0.2">
      <c r="A390" s="261"/>
      <c r="B390" s="568"/>
      <c r="C390" s="364" t="s">
        <v>80</v>
      </c>
      <c r="D390" s="365"/>
      <c r="E390" s="365"/>
      <c r="F390" s="365"/>
      <c r="G390" s="365"/>
      <c r="H390" s="365"/>
      <c r="I390" s="365"/>
      <c r="J390" s="365"/>
      <c r="K390" s="365"/>
      <c r="L390" s="365"/>
      <c r="M390" s="365"/>
      <c r="N390" s="365"/>
      <c r="O390" s="365"/>
      <c r="P390" s="365"/>
      <c r="Q390" s="366"/>
      <c r="R390" s="54"/>
      <c r="S390" s="54"/>
      <c r="T390" s="54"/>
      <c r="U390" s="55"/>
    </row>
    <row r="391" spans="1:21" ht="18" customHeight="1" x14ac:dyDescent="0.2">
      <c r="A391" s="261"/>
      <c r="B391" s="568"/>
      <c r="C391" s="364" t="s">
        <v>515</v>
      </c>
      <c r="D391" s="365"/>
      <c r="E391" s="365"/>
      <c r="F391" s="365"/>
      <c r="G391" s="365"/>
      <c r="H391" s="365"/>
      <c r="I391" s="365"/>
      <c r="J391" s="365"/>
      <c r="K391" s="365"/>
      <c r="L391" s="365"/>
      <c r="M391" s="365"/>
      <c r="N391" s="365"/>
      <c r="O391" s="365"/>
      <c r="P391" s="365"/>
      <c r="Q391" s="366"/>
      <c r="R391" s="54"/>
      <c r="S391" s="54"/>
      <c r="T391" s="54"/>
      <c r="U391" s="55"/>
    </row>
    <row r="392" spans="1:21" ht="18" customHeight="1" x14ac:dyDescent="0.2">
      <c r="A392" s="261"/>
      <c r="B392" s="568"/>
      <c r="C392" s="364" t="s">
        <v>81</v>
      </c>
      <c r="D392" s="365"/>
      <c r="E392" s="365"/>
      <c r="F392" s="365"/>
      <c r="G392" s="365"/>
      <c r="H392" s="365"/>
      <c r="I392" s="365"/>
      <c r="J392" s="365"/>
      <c r="K392" s="365"/>
      <c r="L392" s="365"/>
      <c r="M392" s="365"/>
      <c r="N392" s="365"/>
      <c r="O392" s="365"/>
      <c r="P392" s="365"/>
      <c r="Q392" s="366"/>
      <c r="R392" s="54"/>
      <c r="S392" s="54"/>
      <c r="T392" s="54"/>
      <c r="U392" s="55"/>
    </row>
    <row r="393" spans="1:21" ht="18" customHeight="1" x14ac:dyDescent="0.2">
      <c r="A393" s="261"/>
      <c r="B393" s="568"/>
      <c r="C393" s="364" t="s">
        <v>82</v>
      </c>
      <c r="D393" s="365"/>
      <c r="E393" s="365"/>
      <c r="F393" s="365"/>
      <c r="G393" s="365"/>
      <c r="H393" s="365"/>
      <c r="I393" s="365"/>
      <c r="J393" s="365"/>
      <c r="K393" s="365"/>
      <c r="L393" s="365"/>
      <c r="M393" s="365"/>
      <c r="N393" s="365"/>
      <c r="O393" s="365"/>
      <c r="P393" s="365"/>
      <c r="Q393" s="366"/>
      <c r="R393" s="54"/>
      <c r="S393" s="54"/>
      <c r="T393" s="54"/>
      <c r="U393" s="55"/>
    </row>
    <row r="394" spans="1:21" ht="18" customHeight="1" x14ac:dyDescent="0.2">
      <c r="A394" s="261"/>
      <c r="B394" s="568"/>
      <c r="C394" s="373" t="s">
        <v>83</v>
      </c>
      <c r="D394" s="374"/>
      <c r="E394" s="375"/>
      <c r="F394" s="606" t="s">
        <v>588</v>
      </c>
      <c r="G394" s="607"/>
      <c r="H394" s="607"/>
      <c r="I394" s="607"/>
      <c r="J394" s="607"/>
      <c r="K394" s="607"/>
      <c r="L394" s="607"/>
      <c r="M394" s="608"/>
      <c r="N394" s="639"/>
      <c r="O394" s="639"/>
      <c r="P394" s="639"/>
      <c r="Q394" s="216" t="s">
        <v>84</v>
      </c>
      <c r="R394" s="45"/>
      <c r="S394" s="45"/>
      <c r="T394" s="45"/>
      <c r="U394" s="46"/>
    </row>
    <row r="395" spans="1:21" ht="18" customHeight="1" x14ac:dyDescent="0.2">
      <c r="A395" s="261"/>
      <c r="B395" s="568"/>
      <c r="C395" s="373"/>
      <c r="D395" s="374"/>
      <c r="E395" s="375"/>
      <c r="F395" s="606" t="s">
        <v>589</v>
      </c>
      <c r="G395" s="607"/>
      <c r="H395" s="607"/>
      <c r="I395" s="607"/>
      <c r="J395" s="607"/>
      <c r="K395" s="607"/>
      <c r="L395" s="607"/>
      <c r="M395" s="608"/>
      <c r="N395" s="406"/>
      <c r="O395" s="406"/>
      <c r="P395" s="406"/>
      <c r="Q395" s="84" t="s">
        <v>84</v>
      </c>
      <c r="R395" s="45"/>
      <c r="S395" s="45"/>
      <c r="T395" s="45"/>
      <c r="U395" s="46"/>
    </row>
    <row r="396" spans="1:21" ht="18" customHeight="1" x14ac:dyDescent="0.2">
      <c r="A396" s="261"/>
      <c r="B396" s="568"/>
      <c r="C396" s="373"/>
      <c r="D396" s="374"/>
      <c r="E396" s="375"/>
      <c r="F396" s="606" t="s">
        <v>590</v>
      </c>
      <c r="G396" s="607"/>
      <c r="H396" s="607"/>
      <c r="I396" s="607"/>
      <c r="J396" s="607"/>
      <c r="K396" s="607"/>
      <c r="L396" s="607"/>
      <c r="M396" s="608"/>
      <c r="N396" s="406"/>
      <c r="O396" s="406"/>
      <c r="P396" s="406"/>
      <c r="Q396" s="84" t="s">
        <v>84</v>
      </c>
      <c r="R396" s="45"/>
      <c r="S396" s="45"/>
      <c r="T396" s="45"/>
      <c r="U396" s="46"/>
    </row>
    <row r="397" spans="1:21" ht="18" customHeight="1" x14ac:dyDescent="0.2">
      <c r="A397" s="261"/>
      <c r="B397" s="568"/>
      <c r="C397" s="373" t="s">
        <v>271</v>
      </c>
      <c r="D397" s="374"/>
      <c r="E397" s="375"/>
      <c r="F397" s="606" t="s">
        <v>591</v>
      </c>
      <c r="G397" s="607"/>
      <c r="H397" s="607"/>
      <c r="I397" s="607"/>
      <c r="J397" s="607"/>
      <c r="K397" s="607"/>
      <c r="L397" s="607"/>
      <c r="M397" s="608"/>
      <c r="N397" s="406"/>
      <c r="O397" s="406"/>
      <c r="P397" s="406"/>
      <c r="Q397" s="84" t="s">
        <v>85</v>
      </c>
      <c r="R397" s="45"/>
      <c r="S397" s="45"/>
      <c r="T397" s="45"/>
      <c r="U397" s="46"/>
    </row>
    <row r="398" spans="1:21" ht="18" customHeight="1" x14ac:dyDescent="0.2">
      <c r="A398" s="298"/>
      <c r="B398" s="324"/>
      <c r="C398" s="475"/>
      <c r="D398" s="476"/>
      <c r="E398" s="477"/>
      <c r="F398" s="603" t="s">
        <v>592</v>
      </c>
      <c r="G398" s="604"/>
      <c r="H398" s="604"/>
      <c r="I398" s="604"/>
      <c r="J398" s="604"/>
      <c r="K398" s="604"/>
      <c r="L398" s="604"/>
      <c r="M398" s="605"/>
      <c r="N398" s="405"/>
      <c r="O398" s="405"/>
      <c r="P398" s="405"/>
      <c r="Q398" s="85" t="s">
        <v>85</v>
      </c>
      <c r="R398" s="40"/>
      <c r="S398" s="40"/>
      <c r="T398" s="40"/>
      <c r="U398" s="41"/>
    </row>
    <row r="399" spans="1:21" ht="18" customHeight="1" x14ac:dyDescent="0.2">
      <c r="A399" s="297" t="s">
        <v>86</v>
      </c>
      <c r="B399" s="275" t="s">
        <v>231</v>
      </c>
      <c r="C399" s="394" t="s">
        <v>283</v>
      </c>
      <c r="D399" s="395"/>
      <c r="E399" s="395"/>
      <c r="F399" s="395"/>
      <c r="G399" s="395"/>
      <c r="H399" s="395"/>
      <c r="I399" s="395"/>
      <c r="J399" s="395"/>
      <c r="K399" s="395"/>
      <c r="L399" s="395"/>
      <c r="M399" s="395"/>
      <c r="N399" s="395"/>
      <c r="O399" s="395"/>
      <c r="P399" s="395"/>
      <c r="Q399" s="396"/>
      <c r="R399" s="38"/>
      <c r="S399" s="38"/>
      <c r="T399" s="38"/>
      <c r="U399" s="39"/>
    </row>
    <row r="400" spans="1:21" ht="18" customHeight="1" x14ac:dyDescent="0.2">
      <c r="A400" s="298"/>
      <c r="B400" s="324"/>
      <c r="C400" s="391" t="s">
        <v>270</v>
      </c>
      <c r="D400" s="392"/>
      <c r="E400" s="392"/>
      <c r="F400" s="392"/>
      <c r="G400" s="392"/>
      <c r="H400" s="392"/>
      <c r="I400" s="392"/>
      <c r="J400" s="392"/>
      <c r="K400" s="392"/>
      <c r="L400" s="392"/>
      <c r="M400" s="392"/>
      <c r="N400" s="392"/>
      <c r="O400" s="392"/>
      <c r="P400" s="392"/>
      <c r="Q400" s="393"/>
      <c r="R400" s="40"/>
      <c r="S400" s="40"/>
      <c r="T400" s="40"/>
      <c r="U400" s="41"/>
    </row>
    <row r="401" spans="1:21" ht="18" customHeight="1" x14ac:dyDescent="0.2">
      <c r="A401" s="297" t="s">
        <v>209</v>
      </c>
      <c r="B401" s="280" t="s">
        <v>579</v>
      </c>
      <c r="C401" s="394" t="s">
        <v>87</v>
      </c>
      <c r="D401" s="395"/>
      <c r="E401" s="395"/>
      <c r="F401" s="395"/>
      <c r="G401" s="395"/>
      <c r="H401" s="395"/>
      <c r="I401" s="395"/>
      <c r="J401" s="395"/>
      <c r="K401" s="395"/>
      <c r="L401" s="395"/>
      <c r="M401" s="395"/>
      <c r="N401" s="395"/>
      <c r="O401" s="395"/>
      <c r="P401" s="395"/>
      <c r="Q401" s="396"/>
      <c r="R401" s="38"/>
      <c r="S401" s="38"/>
      <c r="T401" s="38"/>
      <c r="U401" s="39"/>
    </row>
    <row r="402" spans="1:21" ht="18" customHeight="1" x14ac:dyDescent="0.2">
      <c r="A402" s="298"/>
      <c r="B402" s="280"/>
      <c r="C402" s="391" t="s">
        <v>269</v>
      </c>
      <c r="D402" s="392"/>
      <c r="E402" s="393"/>
      <c r="F402" s="476" t="s">
        <v>593</v>
      </c>
      <c r="G402" s="476"/>
      <c r="H402" s="476"/>
      <c r="I402" s="476"/>
      <c r="J402" s="476"/>
      <c r="K402" s="476"/>
      <c r="L402" s="476"/>
      <c r="M402" s="477"/>
      <c r="N402" s="407"/>
      <c r="O402" s="408"/>
      <c r="P402" s="408"/>
      <c r="Q402" s="85" t="s">
        <v>85</v>
      </c>
      <c r="R402" s="40"/>
      <c r="S402" s="40"/>
      <c r="T402" s="40"/>
      <c r="U402" s="41"/>
    </row>
    <row r="403" spans="1:21" ht="18" customHeight="1" x14ac:dyDescent="0.2">
      <c r="A403" s="297" t="s">
        <v>39</v>
      </c>
      <c r="B403" s="322" t="s">
        <v>232</v>
      </c>
      <c r="C403" s="394" t="s">
        <v>516</v>
      </c>
      <c r="D403" s="395"/>
      <c r="E403" s="396"/>
      <c r="F403" s="627" t="s">
        <v>474</v>
      </c>
      <c r="G403" s="627"/>
      <c r="H403" s="570">
        <v>10</v>
      </c>
      <c r="I403" s="570"/>
      <c r="J403" s="237" t="s">
        <v>85</v>
      </c>
      <c r="K403" s="404" t="s">
        <v>517</v>
      </c>
      <c r="L403" s="404"/>
      <c r="M403" s="404"/>
      <c r="N403" s="404"/>
      <c r="O403" s="404"/>
      <c r="P403" s="404"/>
      <c r="Q403" s="86" t="s">
        <v>85</v>
      </c>
      <c r="R403" s="38"/>
      <c r="S403" s="38"/>
      <c r="T403" s="38"/>
      <c r="U403" s="39"/>
    </row>
    <row r="404" spans="1:21" ht="18" customHeight="1" x14ac:dyDescent="0.2">
      <c r="A404" s="298"/>
      <c r="B404" s="351"/>
      <c r="C404" s="391" t="s">
        <v>88</v>
      </c>
      <c r="D404" s="392"/>
      <c r="E404" s="392"/>
      <c r="F404" s="392"/>
      <c r="G404" s="392"/>
      <c r="H404" s="392"/>
      <c r="I404" s="392"/>
      <c r="J404" s="392"/>
      <c r="K404" s="392"/>
      <c r="L404" s="392"/>
      <c r="M404" s="392"/>
      <c r="N404" s="392"/>
      <c r="O404" s="392"/>
      <c r="P404" s="392"/>
      <c r="Q404" s="393"/>
      <c r="R404" s="40"/>
      <c r="S404" s="40"/>
      <c r="T404" s="40"/>
      <c r="U404" s="41"/>
    </row>
    <row r="405" spans="1:21" ht="18" customHeight="1" x14ac:dyDescent="0.2">
      <c r="A405" s="297" t="s">
        <v>89</v>
      </c>
      <c r="B405" s="275" t="s">
        <v>233</v>
      </c>
      <c r="C405" s="394" t="s">
        <v>90</v>
      </c>
      <c r="D405" s="395"/>
      <c r="E405" s="395"/>
      <c r="F405" s="395"/>
      <c r="G405" s="395"/>
      <c r="H405" s="395"/>
      <c r="I405" s="395"/>
      <c r="J405" s="395"/>
      <c r="K405" s="395"/>
      <c r="L405" s="395"/>
      <c r="M405" s="395"/>
      <c r="N405" s="395"/>
      <c r="O405" s="395"/>
      <c r="P405" s="395"/>
      <c r="Q405" s="396"/>
      <c r="R405" s="38"/>
      <c r="S405" s="38"/>
      <c r="T405" s="38"/>
      <c r="U405" s="39"/>
    </row>
    <row r="406" spans="1:21" ht="18" customHeight="1" x14ac:dyDescent="0.2">
      <c r="A406" s="261"/>
      <c r="B406" s="276"/>
      <c r="C406" s="364" t="s">
        <v>91</v>
      </c>
      <c r="D406" s="365"/>
      <c r="E406" s="365"/>
      <c r="F406" s="365"/>
      <c r="G406" s="365"/>
      <c r="H406" s="365"/>
      <c r="I406" s="365"/>
      <c r="J406" s="365"/>
      <c r="K406" s="365"/>
      <c r="L406" s="365"/>
      <c r="M406" s="365"/>
      <c r="N406" s="365"/>
      <c r="O406" s="365"/>
      <c r="P406" s="365"/>
      <c r="Q406" s="366"/>
      <c r="R406" s="45"/>
      <c r="S406" s="45"/>
      <c r="T406" s="45"/>
      <c r="U406" s="46"/>
    </row>
    <row r="407" spans="1:21" ht="18" customHeight="1" x14ac:dyDescent="0.2">
      <c r="A407" s="261"/>
      <c r="B407" s="276"/>
      <c r="C407" s="364" t="s">
        <v>92</v>
      </c>
      <c r="D407" s="365"/>
      <c r="E407" s="366"/>
      <c r="F407" s="355" t="s">
        <v>594</v>
      </c>
      <c r="G407" s="355"/>
      <c r="H407" s="355"/>
      <c r="I407" s="355"/>
      <c r="J407" s="355"/>
      <c r="K407" s="355"/>
      <c r="L407" s="355"/>
      <c r="M407" s="356"/>
      <c r="N407" s="446"/>
      <c r="O407" s="406"/>
      <c r="P407" s="406"/>
      <c r="Q407" s="84" t="s">
        <v>84</v>
      </c>
      <c r="R407" s="45"/>
      <c r="S407" s="45"/>
      <c r="T407" s="45"/>
      <c r="U407" s="46"/>
    </row>
    <row r="408" spans="1:21" ht="18" customHeight="1" x14ac:dyDescent="0.2">
      <c r="A408" s="298"/>
      <c r="B408" s="277"/>
      <c r="C408" s="391" t="s">
        <v>93</v>
      </c>
      <c r="D408" s="392"/>
      <c r="E408" s="392"/>
      <c r="F408" s="392"/>
      <c r="G408" s="392"/>
      <c r="H408" s="392"/>
      <c r="I408" s="392"/>
      <c r="J408" s="392"/>
      <c r="K408" s="392"/>
      <c r="L408" s="392"/>
      <c r="M408" s="392"/>
      <c r="N408" s="392"/>
      <c r="O408" s="392"/>
      <c r="P408" s="392"/>
      <c r="Q408" s="393"/>
      <c r="R408" s="40"/>
      <c r="S408" s="40"/>
      <c r="T408" s="40"/>
      <c r="U408" s="41"/>
    </row>
    <row r="409" spans="1:21" ht="18" customHeight="1" x14ac:dyDescent="0.2">
      <c r="A409" s="297" t="s">
        <v>227</v>
      </c>
      <c r="B409" s="275" t="s">
        <v>580</v>
      </c>
      <c r="C409" s="394" t="s">
        <v>94</v>
      </c>
      <c r="D409" s="395"/>
      <c r="E409" s="395"/>
      <c r="F409" s="395"/>
      <c r="G409" s="395"/>
      <c r="H409" s="395"/>
      <c r="I409" s="395"/>
      <c r="J409" s="395"/>
      <c r="K409" s="395"/>
      <c r="L409" s="395"/>
      <c r="M409" s="395"/>
      <c r="N409" s="395"/>
      <c r="O409" s="395"/>
      <c r="P409" s="395"/>
      <c r="Q409" s="396"/>
      <c r="R409" s="38"/>
      <c r="S409" s="38"/>
      <c r="T409" s="38"/>
      <c r="U409" s="39"/>
    </row>
    <row r="410" spans="1:21" ht="18" customHeight="1" x14ac:dyDescent="0.2">
      <c r="A410" s="261"/>
      <c r="B410" s="276"/>
      <c r="C410" s="364" t="s">
        <v>95</v>
      </c>
      <c r="D410" s="365"/>
      <c r="E410" s="365"/>
      <c r="F410" s="365"/>
      <c r="G410" s="365"/>
      <c r="H410" s="365"/>
      <c r="I410" s="365"/>
      <c r="J410" s="365"/>
      <c r="K410" s="365"/>
      <c r="L410" s="365"/>
      <c r="M410" s="365"/>
      <c r="N410" s="365"/>
      <c r="O410" s="365"/>
      <c r="P410" s="365"/>
      <c r="Q410" s="366"/>
      <c r="R410" s="45"/>
      <c r="S410" s="45"/>
      <c r="T410" s="45"/>
      <c r="U410" s="46"/>
    </row>
    <row r="411" spans="1:21" ht="18" customHeight="1" x14ac:dyDescent="0.2">
      <c r="A411" s="261"/>
      <c r="B411" s="276"/>
      <c r="C411" s="434" t="s">
        <v>549</v>
      </c>
      <c r="D411" s="435"/>
      <c r="E411" s="435"/>
      <c r="F411" s="436"/>
      <c r="G411" s="159" t="s">
        <v>454</v>
      </c>
      <c r="H411" s="497"/>
      <c r="I411" s="497"/>
      <c r="J411" s="238" t="s">
        <v>44</v>
      </c>
      <c r="K411" s="131" t="s">
        <v>539</v>
      </c>
      <c r="L411" s="96"/>
      <c r="M411" s="87" t="s">
        <v>317</v>
      </c>
      <c r="N411" s="690" t="s">
        <v>120</v>
      </c>
      <c r="O411" s="92" t="s">
        <v>141</v>
      </c>
      <c r="P411" s="423" t="str">
        <f>IF(L412="","%",L411/H412)</f>
        <v>%</v>
      </c>
      <c r="Q411" s="424"/>
      <c r="R411" s="428" t="str">
        <f>IF(L412="","",IF(P411&lt;=1,"○",""))</f>
        <v/>
      </c>
      <c r="S411" s="428"/>
      <c r="T411" s="428" t="str">
        <f>IF(L412="","",IF(P411&gt;1,"○",""))</f>
        <v/>
      </c>
      <c r="U411" s="453"/>
    </row>
    <row r="412" spans="1:21" ht="18" customHeight="1" x14ac:dyDescent="0.2">
      <c r="A412" s="261"/>
      <c r="B412" s="276"/>
      <c r="C412" s="434"/>
      <c r="D412" s="435"/>
      <c r="E412" s="435"/>
      <c r="F412" s="436"/>
      <c r="G412" s="160" t="s">
        <v>538</v>
      </c>
      <c r="H412" s="379" t="str">
        <f>IF(H411="","",H411*0.3)</f>
        <v/>
      </c>
      <c r="I412" s="379"/>
      <c r="J412" s="206" t="s">
        <v>317</v>
      </c>
      <c r="K412" s="176" t="s">
        <v>455</v>
      </c>
      <c r="L412" s="94"/>
      <c r="M412" s="66" t="s">
        <v>317</v>
      </c>
      <c r="N412" s="681"/>
      <c r="O412" s="101" t="s">
        <v>121</v>
      </c>
      <c r="P412" s="419"/>
      <c r="Q412" s="420"/>
      <c r="R412" s="429"/>
      <c r="S412" s="429"/>
      <c r="T412" s="429"/>
      <c r="U412" s="454"/>
    </row>
    <row r="413" spans="1:21" ht="18" customHeight="1" x14ac:dyDescent="0.2">
      <c r="A413" s="261"/>
      <c r="B413" s="276"/>
      <c r="C413" s="434"/>
      <c r="D413" s="435"/>
      <c r="E413" s="435"/>
      <c r="F413" s="436"/>
      <c r="G413" s="161" t="s">
        <v>453</v>
      </c>
      <c r="H413" s="497"/>
      <c r="I413" s="497"/>
      <c r="J413" s="238" t="s">
        <v>44</v>
      </c>
      <c r="K413" s="176" t="s">
        <v>539</v>
      </c>
      <c r="L413" s="109" t="str">
        <f>IF(H413=0,"",H413-L414)</f>
        <v/>
      </c>
      <c r="M413" s="66" t="s">
        <v>317</v>
      </c>
      <c r="N413" s="681" t="s">
        <v>120</v>
      </c>
      <c r="O413" s="101" t="s">
        <v>141</v>
      </c>
      <c r="P413" s="419" t="str">
        <f>IF(L414="","%",L413/H414)</f>
        <v>%</v>
      </c>
      <c r="Q413" s="420"/>
      <c r="R413" s="428" t="str">
        <f>IF(L414="","",IF(P413&lt;=1,"○",""))</f>
        <v/>
      </c>
      <c r="S413" s="428"/>
      <c r="T413" s="428" t="str">
        <f>IF(L414="","",IF(P413&gt;1,"○",""))</f>
        <v/>
      </c>
      <c r="U413" s="453"/>
    </row>
    <row r="414" spans="1:21" ht="18" customHeight="1" x14ac:dyDescent="0.2">
      <c r="A414" s="261"/>
      <c r="B414" s="276"/>
      <c r="C414" s="434"/>
      <c r="D414" s="435"/>
      <c r="E414" s="435"/>
      <c r="F414" s="436"/>
      <c r="G414" s="239" t="s">
        <v>538</v>
      </c>
      <c r="H414" s="379" t="str">
        <f>IF(H413="","",H413*0.5)</f>
        <v/>
      </c>
      <c r="I414" s="379"/>
      <c r="J414" s="202" t="s">
        <v>317</v>
      </c>
      <c r="K414" s="130" t="s">
        <v>455</v>
      </c>
      <c r="L414" s="97"/>
      <c r="M414" s="68" t="s">
        <v>317</v>
      </c>
      <c r="N414" s="682"/>
      <c r="O414" s="91" t="s">
        <v>121</v>
      </c>
      <c r="P414" s="421"/>
      <c r="Q414" s="422"/>
      <c r="R414" s="429"/>
      <c r="S414" s="429"/>
      <c r="T414" s="429"/>
      <c r="U414" s="454"/>
    </row>
    <row r="415" spans="1:21" ht="18" customHeight="1" x14ac:dyDescent="0.2">
      <c r="A415" s="298"/>
      <c r="B415" s="277"/>
      <c r="C415" s="367" t="s">
        <v>96</v>
      </c>
      <c r="D415" s="368"/>
      <c r="E415" s="368"/>
      <c r="F415" s="368"/>
      <c r="G415" s="368"/>
      <c r="H415" s="368"/>
      <c r="I415" s="368"/>
      <c r="J415" s="368"/>
      <c r="K415" s="368"/>
      <c r="L415" s="368"/>
      <c r="M415" s="368"/>
      <c r="N415" s="368"/>
      <c r="O415" s="368"/>
      <c r="P415" s="368"/>
      <c r="Q415" s="369"/>
      <c r="R415" s="40"/>
      <c r="S415" s="40"/>
      <c r="T415" s="40"/>
      <c r="U415" s="41"/>
    </row>
    <row r="416" spans="1:21" ht="18" customHeight="1" x14ac:dyDescent="0.2">
      <c r="A416" s="297" t="s">
        <v>214</v>
      </c>
      <c r="B416" s="275" t="s">
        <v>234</v>
      </c>
      <c r="C416" s="394" t="s">
        <v>97</v>
      </c>
      <c r="D416" s="395"/>
      <c r="E416" s="395"/>
      <c r="F416" s="395"/>
      <c r="G416" s="395"/>
      <c r="H416" s="395"/>
      <c r="I416" s="395"/>
      <c r="J416" s="395"/>
      <c r="K416" s="395"/>
      <c r="L416" s="395"/>
      <c r="M416" s="395"/>
      <c r="N416" s="395"/>
      <c r="O416" s="395"/>
      <c r="P416" s="395"/>
      <c r="Q416" s="396"/>
      <c r="R416" s="38"/>
      <c r="S416" s="38"/>
      <c r="T416" s="38"/>
      <c r="U416" s="39"/>
    </row>
    <row r="417" spans="1:21" ht="18" customHeight="1" x14ac:dyDescent="0.2">
      <c r="A417" s="261"/>
      <c r="B417" s="568"/>
      <c r="C417" s="364" t="s">
        <v>518</v>
      </c>
      <c r="D417" s="365"/>
      <c r="E417" s="365"/>
      <c r="F417" s="365"/>
      <c r="G417" s="365"/>
      <c r="H417" s="365"/>
      <c r="I417" s="365"/>
      <c r="J417" s="365"/>
      <c r="K417" s="365"/>
      <c r="L417" s="365"/>
      <c r="M417" s="365"/>
      <c r="N417" s="365"/>
      <c r="O417" s="365"/>
      <c r="P417" s="365"/>
      <c r="Q417" s="366"/>
      <c r="R417" s="82"/>
      <c r="S417" s="82"/>
      <c r="T417" s="82"/>
      <c r="U417" s="83"/>
    </row>
    <row r="418" spans="1:21" ht="18" customHeight="1" x14ac:dyDescent="0.2">
      <c r="A418" s="298"/>
      <c r="B418" s="277"/>
      <c r="C418" s="391" t="s">
        <v>98</v>
      </c>
      <c r="D418" s="392"/>
      <c r="E418" s="392"/>
      <c r="F418" s="392"/>
      <c r="G418" s="392"/>
      <c r="H418" s="392"/>
      <c r="I418" s="392"/>
      <c r="J418" s="392"/>
      <c r="K418" s="392"/>
      <c r="L418" s="392"/>
      <c r="M418" s="392"/>
      <c r="N418" s="392"/>
      <c r="O418" s="392"/>
      <c r="P418" s="392"/>
      <c r="Q418" s="393"/>
      <c r="R418" s="40"/>
      <c r="S418" s="40"/>
      <c r="T418" s="40"/>
      <c r="U418" s="41"/>
    </row>
    <row r="419" spans="1:21" ht="18" customHeight="1" x14ac:dyDescent="0.2">
      <c r="A419" s="297" t="s">
        <v>216</v>
      </c>
      <c r="B419" s="275" t="s">
        <v>235</v>
      </c>
      <c r="C419" s="394" t="s">
        <v>99</v>
      </c>
      <c r="D419" s="395"/>
      <c r="E419" s="395"/>
      <c r="F419" s="395"/>
      <c r="G419" s="395"/>
      <c r="H419" s="395"/>
      <c r="I419" s="395"/>
      <c r="J419" s="395"/>
      <c r="K419" s="395"/>
      <c r="L419" s="395"/>
      <c r="M419" s="395"/>
      <c r="N419" s="395"/>
      <c r="O419" s="395"/>
      <c r="P419" s="395"/>
      <c r="Q419" s="396"/>
      <c r="R419" s="38"/>
      <c r="S419" s="38"/>
      <c r="T419" s="38"/>
      <c r="U419" s="39"/>
    </row>
    <row r="420" spans="1:21" ht="18" customHeight="1" thickBot="1" x14ac:dyDescent="0.25">
      <c r="A420" s="262"/>
      <c r="B420" s="331"/>
      <c r="C420" s="636" t="s">
        <v>100</v>
      </c>
      <c r="D420" s="637"/>
      <c r="E420" s="637"/>
      <c r="F420" s="637"/>
      <c r="G420" s="637"/>
      <c r="H420" s="637"/>
      <c r="I420" s="637"/>
      <c r="J420" s="637"/>
      <c r="K420" s="637"/>
      <c r="L420" s="637"/>
      <c r="M420" s="637"/>
      <c r="N420" s="637"/>
      <c r="O420" s="637"/>
      <c r="P420" s="637"/>
      <c r="Q420" s="638"/>
      <c r="R420" s="50"/>
      <c r="S420" s="50"/>
      <c r="T420" s="50"/>
      <c r="U420" s="51"/>
    </row>
    <row r="421" spans="1:21" ht="18" customHeight="1" x14ac:dyDescent="0.2">
      <c r="A421" s="7" t="s">
        <v>427</v>
      </c>
      <c r="B421" s="294" t="s">
        <v>236</v>
      </c>
      <c r="C421" s="295"/>
      <c r="D421" s="295"/>
      <c r="E421" s="295"/>
      <c r="F421" s="295"/>
      <c r="G421" s="295"/>
      <c r="H421" s="295"/>
      <c r="I421" s="295"/>
      <c r="J421" s="295"/>
      <c r="K421" s="295"/>
      <c r="L421" s="295"/>
      <c r="M421" s="295"/>
      <c r="N421" s="295"/>
      <c r="O421" s="295"/>
      <c r="P421" s="295"/>
      <c r="Q421" s="295"/>
      <c r="R421" s="295"/>
      <c r="S421" s="295"/>
      <c r="T421" s="295"/>
      <c r="U421" s="296"/>
    </row>
    <row r="422" spans="1:21" ht="18" customHeight="1" x14ac:dyDescent="0.2">
      <c r="A422" s="345" t="s">
        <v>53</v>
      </c>
      <c r="B422" s="280" t="s">
        <v>581</v>
      </c>
      <c r="C422" s="394" t="s">
        <v>309</v>
      </c>
      <c r="D422" s="395"/>
      <c r="E422" s="395"/>
      <c r="F422" s="395"/>
      <c r="G422" s="395"/>
      <c r="H422" s="395"/>
      <c r="I422" s="395"/>
      <c r="J422" s="395"/>
      <c r="K422" s="395"/>
      <c r="L422" s="395"/>
      <c r="M422" s="395"/>
      <c r="N422" s="395"/>
      <c r="O422" s="395"/>
      <c r="P422" s="395"/>
      <c r="Q422" s="396"/>
      <c r="R422" s="38"/>
      <c r="S422" s="38"/>
      <c r="T422" s="38"/>
      <c r="U422" s="39"/>
    </row>
    <row r="423" spans="1:21" ht="27.75" customHeight="1" x14ac:dyDescent="0.2">
      <c r="A423" s="346"/>
      <c r="B423" s="280"/>
      <c r="C423" s="364" t="s">
        <v>310</v>
      </c>
      <c r="D423" s="365"/>
      <c r="E423" s="365"/>
      <c r="F423" s="365"/>
      <c r="G423" s="365"/>
      <c r="H423" s="365"/>
      <c r="I423" s="365"/>
      <c r="J423" s="365"/>
      <c r="K423" s="365"/>
      <c r="L423" s="365"/>
      <c r="M423" s="365"/>
      <c r="N423" s="365"/>
      <c r="O423" s="365"/>
      <c r="P423" s="365"/>
      <c r="Q423" s="366"/>
      <c r="R423" s="45"/>
      <c r="S423" s="45"/>
      <c r="T423" s="45"/>
      <c r="U423" s="46"/>
    </row>
    <row r="424" spans="1:21" ht="18" customHeight="1" x14ac:dyDescent="0.2">
      <c r="A424" s="346"/>
      <c r="B424" s="280"/>
      <c r="C424" s="364" t="s">
        <v>311</v>
      </c>
      <c r="D424" s="365"/>
      <c r="E424" s="365"/>
      <c r="F424" s="365"/>
      <c r="G424" s="365"/>
      <c r="H424" s="365"/>
      <c r="I424" s="365"/>
      <c r="J424" s="365"/>
      <c r="K424" s="365"/>
      <c r="L424" s="365"/>
      <c r="M424" s="365"/>
      <c r="N424" s="365"/>
      <c r="O424" s="365"/>
      <c r="P424" s="365"/>
      <c r="Q424" s="366"/>
      <c r="R424" s="45"/>
      <c r="S424" s="45"/>
      <c r="T424" s="45"/>
      <c r="U424" s="46"/>
    </row>
    <row r="425" spans="1:21" ht="18" customHeight="1" x14ac:dyDescent="0.2">
      <c r="A425" s="347"/>
      <c r="B425" s="280"/>
      <c r="C425" s="391" t="s">
        <v>312</v>
      </c>
      <c r="D425" s="392"/>
      <c r="E425" s="392"/>
      <c r="F425" s="392"/>
      <c r="G425" s="392"/>
      <c r="H425" s="392"/>
      <c r="I425" s="392"/>
      <c r="J425" s="392"/>
      <c r="K425" s="392"/>
      <c r="L425" s="392"/>
      <c r="M425" s="392"/>
      <c r="N425" s="392"/>
      <c r="O425" s="392"/>
      <c r="P425" s="392"/>
      <c r="Q425" s="393"/>
      <c r="R425" s="40"/>
      <c r="S425" s="40"/>
      <c r="T425" s="40"/>
      <c r="U425" s="41"/>
    </row>
    <row r="426" spans="1:21" ht="18" customHeight="1" x14ac:dyDescent="0.2">
      <c r="A426" s="345" t="s">
        <v>86</v>
      </c>
      <c r="B426" s="280" t="s">
        <v>237</v>
      </c>
      <c r="C426" s="626" t="s">
        <v>576</v>
      </c>
      <c r="D426" s="627"/>
      <c r="E426" s="627"/>
      <c r="F426" s="627"/>
      <c r="G426" s="627"/>
      <c r="H426" s="627"/>
      <c r="I426" s="627"/>
      <c r="J426" s="627"/>
      <c r="K426" s="627"/>
      <c r="L426" s="627"/>
      <c r="M426" s="627"/>
      <c r="N426" s="627"/>
      <c r="O426" s="627"/>
      <c r="P426" s="627"/>
      <c r="Q426" s="628"/>
      <c r="R426" s="38"/>
      <c r="S426" s="38"/>
      <c r="T426" s="38"/>
      <c r="U426" s="39"/>
    </row>
    <row r="427" spans="1:21" ht="18" customHeight="1" x14ac:dyDescent="0.2">
      <c r="A427" s="346"/>
      <c r="B427" s="280"/>
      <c r="C427" s="364" t="s">
        <v>313</v>
      </c>
      <c r="D427" s="365"/>
      <c r="E427" s="365"/>
      <c r="F427" s="365"/>
      <c r="G427" s="365"/>
      <c r="H427" s="365"/>
      <c r="I427" s="365"/>
      <c r="J427" s="365"/>
      <c r="K427" s="365"/>
      <c r="L427" s="365"/>
      <c r="M427" s="365"/>
      <c r="N427" s="365"/>
      <c r="O427" s="365"/>
      <c r="P427" s="365"/>
      <c r="Q427" s="366"/>
      <c r="R427" s="45"/>
      <c r="S427" s="45"/>
      <c r="T427" s="45"/>
      <c r="U427" s="46"/>
    </row>
    <row r="428" spans="1:21" ht="18" customHeight="1" x14ac:dyDescent="0.2">
      <c r="A428" s="346"/>
      <c r="B428" s="280"/>
      <c r="C428" s="364" t="s">
        <v>314</v>
      </c>
      <c r="D428" s="365"/>
      <c r="E428" s="365"/>
      <c r="F428" s="365"/>
      <c r="G428" s="365"/>
      <c r="H428" s="365"/>
      <c r="I428" s="365"/>
      <c r="J428" s="365"/>
      <c r="K428" s="365"/>
      <c r="L428" s="365"/>
      <c r="M428" s="365"/>
      <c r="N428" s="365"/>
      <c r="O428" s="365"/>
      <c r="P428" s="365"/>
      <c r="Q428" s="366"/>
      <c r="R428" s="45"/>
      <c r="S428" s="45"/>
      <c r="T428" s="45"/>
      <c r="U428" s="46"/>
    </row>
    <row r="429" spans="1:21" ht="18" customHeight="1" x14ac:dyDescent="0.2">
      <c r="A429" s="347"/>
      <c r="B429" s="280"/>
      <c r="C429" s="391" t="s">
        <v>315</v>
      </c>
      <c r="D429" s="392"/>
      <c r="E429" s="392"/>
      <c r="F429" s="392"/>
      <c r="G429" s="392"/>
      <c r="H429" s="392"/>
      <c r="I429" s="392"/>
      <c r="J429" s="392"/>
      <c r="K429" s="392"/>
      <c r="L429" s="392"/>
      <c r="M429" s="392"/>
      <c r="N429" s="392"/>
      <c r="O429" s="392"/>
      <c r="P429" s="392"/>
      <c r="Q429" s="393"/>
      <c r="R429" s="40"/>
      <c r="S429" s="40"/>
      <c r="T429" s="40"/>
      <c r="U429" s="41"/>
    </row>
    <row r="430" spans="1:21" ht="18" customHeight="1" x14ac:dyDescent="0.2">
      <c r="A430" s="133" t="s">
        <v>30</v>
      </c>
      <c r="B430" s="132" t="s">
        <v>238</v>
      </c>
      <c r="C430" s="350" t="s">
        <v>316</v>
      </c>
      <c r="D430" s="273"/>
      <c r="E430" s="273"/>
      <c r="F430" s="273"/>
      <c r="G430" s="273"/>
      <c r="H430" s="273"/>
      <c r="I430" s="273"/>
      <c r="J430" s="273"/>
      <c r="K430" s="273"/>
      <c r="L430" s="273"/>
      <c r="M430" s="273"/>
      <c r="N430" s="273"/>
      <c r="O430" s="273"/>
      <c r="P430" s="273"/>
      <c r="Q430" s="274"/>
      <c r="R430" s="11"/>
      <c r="S430" s="11"/>
      <c r="T430" s="11"/>
      <c r="U430" s="12"/>
    </row>
    <row r="431" spans="1:21" ht="18" customHeight="1" x14ac:dyDescent="0.2">
      <c r="A431" s="297" t="s">
        <v>211</v>
      </c>
      <c r="B431" s="280" t="s">
        <v>239</v>
      </c>
      <c r="C431" s="394" t="s">
        <v>101</v>
      </c>
      <c r="D431" s="395"/>
      <c r="E431" s="395"/>
      <c r="F431" s="395"/>
      <c r="G431" s="395"/>
      <c r="H431" s="395"/>
      <c r="I431" s="395"/>
      <c r="J431" s="395"/>
      <c r="K431" s="395"/>
      <c r="L431" s="395"/>
      <c r="M431" s="395"/>
      <c r="N431" s="395"/>
      <c r="O431" s="395"/>
      <c r="P431" s="395"/>
      <c r="Q431" s="396"/>
      <c r="R431" s="38"/>
      <c r="S431" s="38"/>
      <c r="T431" s="38"/>
      <c r="U431" s="39"/>
    </row>
    <row r="432" spans="1:21" s="1" customFormat="1" ht="18" customHeight="1" x14ac:dyDescent="0.2">
      <c r="A432" s="298"/>
      <c r="B432" s="280"/>
      <c r="C432" s="391" t="s">
        <v>102</v>
      </c>
      <c r="D432" s="392"/>
      <c r="E432" s="392"/>
      <c r="F432" s="392"/>
      <c r="G432" s="392"/>
      <c r="H432" s="392"/>
      <c r="I432" s="392"/>
      <c r="J432" s="392"/>
      <c r="K432" s="392"/>
      <c r="L432" s="392"/>
      <c r="M432" s="392"/>
      <c r="N432" s="392"/>
      <c r="O432" s="392"/>
      <c r="P432" s="392"/>
      <c r="Q432" s="393"/>
      <c r="R432" s="40"/>
      <c r="S432" s="40"/>
      <c r="T432" s="40"/>
      <c r="U432" s="41"/>
    </row>
    <row r="433" spans="1:21" s="1" customFormat="1" ht="18" customHeight="1" x14ac:dyDescent="0.2">
      <c r="A433" s="297" t="s">
        <v>225</v>
      </c>
      <c r="B433" s="280" t="s">
        <v>240</v>
      </c>
      <c r="C433" s="394" t="s">
        <v>103</v>
      </c>
      <c r="D433" s="395"/>
      <c r="E433" s="395"/>
      <c r="F433" s="395"/>
      <c r="G433" s="395"/>
      <c r="H433" s="395"/>
      <c r="I433" s="395"/>
      <c r="J433" s="395"/>
      <c r="K433" s="395"/>
      <c r="L433" s="395"/>
      <c r="M433" s="395"/>
      <c r="N433" s="395"/>
      <c r="O433" s="395"/>
      <c r="P433" s="395"/>
      <c r="Q433" s="396"/>
      <c r="R433" s="38"/>
      <c r="S433" s="38"/>
      <c r="T433" s="38"/>
      <c r="U433" s="39"/>
    </row>
    <row r="434" spans="1:21" s="1" customFormat="1" ht="18" customHeight="1" x14ac:dyDescent="0.2">
      <c r="A434" s="261"/>
      <c r="B434" s="280"/>
      <c r="C434" s="364" t="s">
        <v>104</v>
      </c>
      <c r="D434" s="365"/>
      <c r="E434" s="365"/>
      <c r="F434" s="365"/>
      <c r="G434" s="365"/>
      <c r="H434" s="365"/>
      <c r="I434" s="365"/>
      <c r="J434" s="365"/>
      <c r="K434" s="365"/>
      <c r="L434" s="365"/>
      <c r="M434" s="365"/>
      <c r="N434" s="365"/>
      <c r="O434" s="365"/>
      <c r="P434" s="365"/>
      <c r="Q434" s="366"/>
      <c r="R434" s="45"/>
      <c r="S434" s="45"/>
      <c r="T434" s="45"/>
      <c r="U434" s="46"/>
    </row>
    <row r="435" spans="1:21" s="1" customFormat="1" ht="18" customHeight="1" x14ac:dyDescent="0.2">
      <c r="A435" s="298"/>
      <c r="B435" s="280"/>
      <c r="C435" s="391" t="s">
        <v>105</v>
      </c>
      <c r="D435" s="392"/>
      <c r="E435" s="392"/>
      <c r="F435" s="392"/>
      <c r="G435" s="392"/>
      <c r="H435" s="392"/>
      <c r="I435" s="392"/>
      <c r="J435" s="392"/>
      <c r="K435" s="392"/>
      <c r="L435" s="392"/>
      <c r="M435" s="392"/>
      <c r="N435" s="392"/>
      <c r="O435" s="392"/>
      <c r="P435" s="392"/>
      <c r="Q435" s="393"/>
      <c r="R435" s="40"/>
      <c r="S435" s="40"/>
      <c r="T435" s="40"/>
      <c r="U435" s="41"/>
    </row>
    <row r="436" spans="1:21" s="1" customFormat="1" ht="18" customHeight="1" x14ac:dyDescent="0.2">
      <c r="A436" s="20" t="s">
        <v>227</v>
      </c>
      <c r="B436" s="21" t="s">
        <v>241</v>
      </c>
      <c r="C436" s="283" t="s">
        <v>106</v>
      </c>
      <c r="D436" s="269"/>
      <c r="E436" s="269"/>
      <c r="F436" s="269"/>
      <c r="G436" s="269"/>
      <c r="H436" s="269"/>
      <c r="I436" s="269"/>
      <c r="J436" s="269"/>
      <c r="K436" s="269"/>
      <c r="L436" s="269"/>
      <c r="M436" s="269"/>
      <c r="N436" s="269"/>
      <c r="O436" s="269"/>
      <c r="P436" s="269"/>
      <c r="Q436" s="284"/>
      <c r="R436" s="9"/>
      <c r="S436" s="9"/>
      <c r="T436" s="9"/>
      <c r="U436" s="10"/>
    </row>
    <row r="437" spans="1:21" s="1" customFormat="1" ht="18" customHeight="1" x14ac:dyDescent="0.2">
      <c r="A437" s="297" t="s">
        <v>214</v>
      </c>
      <c r="B437" s="280" t="s">
        <v>582</v>
      </c>
      <c r="C437" s="361" t="s">
        <v>107</v>
      </c>
      <c r="D437" s="362"/>
      <c r="E437" s="362"/>
      <c r="F437" s="362"/>
      <c r="G437" s="362"/>
      <c r="H437" s="362"/>
      <c r="I437" s="362"/>
      <c r="J437" s="362"/>
      <c r="K437" s="362"/>
      <c r="L437" s="362"/>
      <c r="M437" s="362"/>
      <c r="N437" s="362"/>
      <c r="O437" s="362"/>
      <c r="P437" s="362"/>
      <c r="Q437" s="363"/>
      <c r="R437" s="38"/>
      <c r="S437" s="38"/>
      <c r="T437" s="38"/>
      <c r="U437" s="39"/>
    </row>
    <row r="438" spans="1:21" s="1" customFormat="1" ht="18" customHeight="1" x14ac:dyDescent="0.2">
      <c r="A438" s="298"/>
      <c r="B438" s="280"/>
      <c r="C438" s="391" t="s">
        <v>108</v>
      </c>
      <c r="D438" s="392"/>
      <c r="E438" s="392"/>
      <c r="F438" s="392"/>
      <c r="G438" s="392"/>
      <c r="H438" s="392"/>
      <c r="I438" s="392"/>
      <c r="J438" s="392"/>
      <c r="K438" s="392"/>
      <c r="L438" s="392"/>
      <c r="M438" s="392"/>
      <c r="N438" s="392"/>
      <c r="O438" s="392"/>
      <c r="P438" s="392"/>
      <c r="Q438" s="393"/>
      <c r="R438" s="40"/>
      <c r="S438" s="40"/>
      <c r="T438" s="40"/>
      <c r="U438" s="41"/>
    </row>
    <row r="439" spans="1:21" s="1" customFormat="1" ht="18" customHeight="1" x14ac:dyDescent="0.2">
      <c r="A439" s="297" t="s">
        <v>216</v>
      </c>
      <c r="B439" s="280" t="s">
        <v>583</v>
      </c>
      <c r="C439" s="361" t="s">
        <v>519</v>
      </c>
      <c r="D439" s="362"/>
      <c r="E439" s="362"/>
      <c r="F439" s="362"/>
      <c r="G439" s="362"/>
      <c r="H439" s="362"/>
      <c r="I439" s="362"/>
      <c r="J439" s="362"/>
      <c r="K439" s="362"/>
      <c r="L439" s="362"/>
      <c r="M439" s="362"/>
      <c r="N439" s="362"/>
      <c r="O439" s="362"/>
      <c r="P439" s="362"/>
      <c r="Q439" s="363"/>
      <c r="R439" s="38"/>
      <c r="S439" s="38"/>
      <c r="T439" s="38"/>
      <c r="U439" s="39"/>
    </row>
    <row r="440" spans="1:21" ht="16.5" customHeight="1" x14ac:dyDescent="0.2">
      <c r="A440" s="261"/>
      <c r="B440" s="280"/>
      <c r="C440" s="370" t="s">
        <v>520</v>
      </c>
      <c r="D440" s="371"/>
      <c r="E440" s="371"/>
      <c r="F440" s="371"/>
      <c r="G440" s="371"/>
      <c r="H440" s="371"/>
      <c r="I440" s="371"/>
      <c r="J440" s="371"/>
      <c r="K440" s="371"/>
      <c r="L440" s="371"/>
      <c r="M440" s="371"/>
      <c r="N440" s="371"/>
      <c r="O440" s="371"/>
      <c r="P440" s="371"/>
      <c r="Q440" s="372"/>
      <c r="R440" s="45"/>
      <c r="S440" s="45"/>
      <c r="T440" s="45"/>
      <c r="U440" s="46"/>
    </row>
    <row r="441" spans="1:21" ht="21.75" customHeight="1" x14ac:dyDescent="0.2">
      <c r="A441" s="298"/>
      <c r="B441" s="280"/>
      <c r="C441" s="367" t="s">
        <v>109</v>
      </c>
      <c r="D441" s="368"/>
      <c r="E441" s="368"/>
      <c r="F441" s="368"/>
      <c r="G441" s="368"/>
      <c r="H441" s="368"/>
      <c r="I441" s="368"/>
      <c r="J441" s="368"/>
      <c r="K441" s="368"/>
      <c r="L441" s="368"/>
      <c r="M441" s="368"/>
      <c r="N441" s="368"/>
      <c r="O441" s="368"/>
      <c r="P441" s="368"/>
      <c r="Q441" s="369"/>
      <c r="R441" s="40"/>
      <c r="S441" s="40"/>
      <c r="T441" s="40"/>
      <c r="U441" s="41"/>
    </row>
    <row r="442" spans="1:21" ht="21.75" customHeight="1" x14ac:dyDescent="0.2">
      <c r="A442" s="297" t="s">
        <v>242</v>
      </c>
      <c r="B442" s="267" t="s">
        <v>243</v>
      </c>
      <c r="C442" s="361" t="s">
        <v>110</v>
      </c>
      <c r="D442" s="362"/>
      <c r="E442" s="362"/>
      <c r="F442" s="362"/>
      <c r="G442" s="362"/>
      <c r="H442" s="362"/>
      <c r="I442" s="362"/>
      <c r="J442" s="362"/>
      <c r="K442" s="362"/>
      <c r="L442" s="362"/>
      <c r="M442" s="362"/>
      <c r="N442" s="362"/>
      <c r="O442" s="362"/>
      <c r="P442" s="362"/>
      <c r="Q442" s="363"/>
      <c r="R442" s="38"/>
      <c r="S442" s="38"/>
      <c r="T442" s="38"/>
      <c r="U442" s="39"/>
    </row>
    <row r="443" spans="1:21" ht="21.75" customHeight="1" x14ac:dyDescent="0.2">
      <c r="A443" s="298"/>
      <c r="B443" s="281"/>
      <c r="C443" s="367" t="s">
        <v>111</v>
      </c>
      <c r="D443" s="368"/>
      <c r="E443" s="368"/>
      <c r="F443" s="368"/>
      <c r="G443" s="368"/>
      <c r="H443" s="368"/>
      <c r="I443" s="368"/>
      <c r="J443" s="368"/>
      <c r="K443" s="368"/>
      <c r="L443" s="368"/>
      <c r="M443" s="368"/>
      <c r="N443" s="368"/>
      <c r="O443" s="368"/>
      <c r="P443" s="368"/>
      <c r="Q443" s="369"/>
      <c r="R443" s="40"/>
      <c r="S443" s="40"/>
      <c r="T443" s="40"/>
      <c r="U443" s="41"/>
    </row>
    <row r="444" spans="1:21" ht="21.75" customHeight="1" x14ac:dyDescent="0.2">
      <c r="A444" s="297" t="s">
        <v>244</v>
      </c>
      <c r="B444" s="299" t="s">
        <v>245</v>
      </c>
      <c r="C444" s="361" t="s">
        <v>112</v>
      </c>
      <c r="D444" s="362"/>
      <c r="E444" s="362"/>
      <c r="F444" s="362"/>
      <c r="G444" s="362"/>
      <c r="H444" s="362"/>
      <c r="I444" s="362"/>
      <c r="J444" s="362"/>
      <c r="K444" s="362"/>
      <c r="L444" s="362"/>
      <c r="M444" s="362"/>
      <c r="N444" s="362"/>
      <c r="O444" s="362"/>
      <c r="P444" s="362"/>
      <c r="Q444" s="363"/>
      <c r="R444" s="38"/>
      <c r="S444" s="38"/>
      <c r="T444" s="38"/>
      <c r="U444" s="39"/>
    </row>
    <row r="445" spans="1:21" ht="21.75" customHeight="1" x14ac:dyDescent="0.2">
      <c r="A445" s="261"/>
      <c r="B445" s="319"/>
      <c r="C445" s="370" t="s">
        <v>113</v>
      </c>
      <c r="D445" s="371"/>
      <c r="E445" s="371"/>
      <c r="F445" s="371"/>
      <c r="G445" s="371"/>
      <c r="H445" s="371"/>
      <c r="I445" s="371"/>
      <c r="J445" s="371"/>
      <c r="K445" s="371"/>
      <c r="L445" s="371"/>
      <c r="M445" s="371"/>
      <c r="N445" s="371"/>
      <c r="O445" s="371"/>
      <c r="P445" s="371"/>
      <c r="Q445" s="372"/>
      <c r="R445" s="45"/>
      <c r="S445" s="45"/>
      <c r="T445" s="45"/>
      <c r="U445" s="46"/>
    </row>
    <row r="446" spans="1:21" ht="19.2" customHeight="1" x14ac:dyDescent="0.2">
      <c r="A446" s="261"/>
      <c r="B446" s="319"/>
      <c r="C446" s="370" t="s">
        <v>114</v>
      </c>
      <c r="D446" s="371"/>
      <c r="E446" s="371"/>
      <c r="F446" s="371"/>
      <c r="G446" s="371"/>
      <c r="H446" s="371"/>
      <c r="I446" s="371"/>
      <c r="J446" s="371"/>
      <c r="K446" s="371"/>
      <c r="L446" s="371"/>
      <c r="M446" s="371"/>
      <c r="N446" s="371"/>
      <c r="O446" s="371"/>
      <c r="P446" s="371"/>
      <c r="Q446" s="372"/>
      <c r="R446" s="45"/>
      <c r="S446" s="45"/>
      <c r="T446" s="45"/>
      <c r="U446" s="46"/>
    </row>
    <row r="447" spans="1:21" ht="21.75" customHeight="1" x14ac:dyDescent="0.2">
      <c r="A447" s="298"/>
      <c r="B447" s="300"/>
      <c r="C447" s="367" t="s">
        <v>115</v>
      </c>
      <c r="D447" s="368"/>
      <c r="E447" s="368"/>
      <c r="F447" s="368"/>
      <c r="G447" s="368"/>
      <c r="H447" s="368"/>
      <c r="I447" s="368"/>
      <c r="J447" s="368"/>
      <c r="K447" s="368"/>
      <c r="L447" s="368"/>
      <c r="M447" s="368"/>
      <c r="N447" s="368"/>
      <c r="O447" s="368"/>
      <c r="P447" s="368"/>
      <c r="Q447" s="369"/>
      <c r="R447" s="40"/>
      <c r="S447" s="40"/>
      <c r="T447" s="40"/>
      <c r="U447" s="41"/>
    </row>
    <row r="448" spans="1:21" ht="16.5" customHeight="1" x14ac:dyDescent="0.2">
      <c r="A448" s="297" t="s">
        <v>246</v>
      </c>
      <c r="B448" s="299" t="s">
        <v>247</v>
      </c>
      <c r="C448" s="361" t="s">
        <v>116</v>
      </c>
      <c r="D448" s="362"/>
      <c r="E448" s="362"/>
      <c r="F448" s="362"/>
      <c r="G448" s="362"/>
      <c r="H448" s="362"/>
      <c r="I448" s="362"/>
      <c r="J448" s="362"/>
      <c r="K448" s="362"/>
      <c r="L448" s="362"/>
      <c r="M448" s="362"/>
      <c r="N448" s="362"/>
      <c r="O448" s="362"/>
      <c r="P448" s="362"/>
      <c r="Q448" s="363"/>
      <c r="R448" s="38"/>
      <c r="S448" s="38"/>
      <c r="T448" s="38"/>
      <c r="U448" s="39"/>
    </row>
    <row r="449" spans="1:21" ht="18.75" customHeight="1" thickBot="1" x14ac:dyDescent="0.25">
      <c r="A449" s="262"/>
      <c r="B449" s="315"/>
      <c r="C449" s="448" t="s">
        <v>117</v>
      </c>
      <c r="D449" s="449"/>
      <c r="E449" s="449"/>
      <c r="F449" s="449"/>
      <c r="G449" s="449"/>
      <c r="H449" s="449"/>
      <c r="I449" s="449"/>
      <c r="J449" s="449"/>
      <c r="K449" s="449"/>
      <c r="L449" s="449"/>
      <c r="M449" s="449"/>
      <c r="N449" s="449"/>
      <c r="O449" s="449"/>
      <c r="P449" s="449"/>
      <c r="Q449" s="450"/>
      <c r="R449" s="50"/>
      <c r="S449" s="50"/>
      <c r="T449" s="50"/>
      <c r="U449" s="51"/>
    </row>
    <row r="450" spans="1:21" ht="21.75" customHeight="1" x14ac:dyDescent="0.2">
      <c r="A450" s="302" t="s">
        <v>144</v>
      </c>
      <c r="B450" s="305" t="s">
        <v>145</v>
      </c>
      <c r="C450" s="306"/>
      <c r="D450" s="306"/>
      <c r="E450" s="306"/>
      <c r="F450" s="306"/>
      <c r="G450" s="306"/>
      <c r="H450" s="306"/>
      <c r="I450" s="306"/>
      <c r="J450" s="306"/>
      <c r="K450" s="306"/>
      <c r="L450" s="306"/>
      <c r="M450" s="306"/>
      <c r="N450" s="306"/>
      <c r="O450" s="306"/>
      <c r="P450" s="306"/>
      <c r="Q450" s="307"/>
      <c r="R450" s="282" t="s">
        <v>146</v>
      </c>
      <c r="S450" s="301"/>
      <c r="T450" s="301"/>
      <c r="U450" s="522"/>
    </row>
    <row r="451" spans="1:21" ht="21.75" customHeight="1" x14ac:dyDescent="0.2">
      <c r="A451" s="303"/>
      <c r="B451" s="308"/>
      <c r="C451" s="309"/>
      <c r="D451" s="309"/>
      <c r="E451" s="309"/>
      <c r="F451" s="309"/>
      <c r="G451" s="309"/>
      <c r="H451" s="309"/>
      <c r="I451" s="309"/>
      <c r="J451" s="309"/>
      <c r="K451" s="309"/>
      <c r="L451" s="309"/>
      <c r="M451" s="309"/>
      <c r="N451" s="309"/>
      <c r="O451" s="309"/>
      <c r="P451" s="309"/>
      <c r="Q451" s="310"/>
      <c r="R451" s="270" t="s">
        <v>147</v>
      </c>
      <c r="S451" s="270" t="s">
        <v>563</v>
      </c>
      <c r="T451" s="271" t="s">
        <v>456</v>
      </c>
      <c r="U451" s="59"/>
    </row>
    <row r="452" spans="1:21" ht="24.75" customHeight="1" thickBot="1" x14ac:dyDescent="0.25">
      <c r="A452" s="304"/>
      <c r="B452" s="311"/>
      <c r="C452" s="312"/>
      <c r="D452" s="312"/>
      <c r="E452" s="312"/>
      <c r="F452" s="312"/>
      <c r="G452" s="312"/>
      <c r="H452" s="312"/>
      <c r="I452" s="312"/>
      <c r="J452" s="312"/>
      <c r="K452" s="312"/>
      <c r="L452" s="312"/>
      <c r="M452" s="312"/>
      <c r="N452" s="312"/>
      <c r="O452" s="312"/>
      <c r="P452" s="312"/>
      <c r="Q452" s="313"/>
      <c r="R452" s="314"/>
      <c r="S452" s="314"/>
      <c r="T452" s="311"/>
      <c r="U452" s="240" t="s">
        <v>148</v>
      </c>
    </row>
    <row r="453" spans="1:21" ht="18" customHeight="1" x14ac:dyDescent="0.2">
      <c r="A453" s="8">
        <v>11</v>
      </c>
      <c r="B453" s="386" t="s">
        <v>248</v>
      </c>
      <c r="C453" s="387"/>
      <c r="D453" s="387"/>
      <c r="E453" s="387"/>
      <c r="F453" s="387"/>
      <c r="G453" s="387"/>
      <c r="H453" s="387"/>
      <c r="I453" s="387"/>
      <c r="J453" s="387"/>
      <c r="K453" s="387"/>
      <c r="L453" s="387"/>
      <c r="M453" s="387"/>
      <c r="N453" s="387"/>
      <c r="O453" s="387"/>
      <c r="P453" s="387"/>
      <c r="Q453" s="387"/>
      <c r="R453" s="387"/>
      <c r="S453" s="387"/>
      <c r="T453" s="387"/>
      <c r="U453" s="388"/>
    </row>
    <row r="454" spans="1:21" ht="18" customHeight="1" x14ac:dyDescent="0.2">
      <c r="A454" s="26"/>
      <c r="B454" s="380"/>
      <c r="C454" s="381"/>
      <c r="D454" s="381"/>
      <c r="E454" s="381"/>
      <c r="F454" s="381"/>
      <c r="G454" s="381"/>
      <c r="H454" s="381"/>
      <c r="I454" s="381"/>
      <c r="J454" s="381"/>
      <c r="K454" s="381"/>
      <c r="L454" s="381"/>
      <c r="M454" s="381"/>
      <c r="N454" s="381"/>
      <c r="O454" s="381"/>
      <c r="P454" s="381"/>
      <c r="Q454" s="381"/>
      <c r="R454" s="254"/>
      <c r="S454" s="254"/>
      <c r="T454" s="254"/>
      <c r="U454" s="259"/>
    </row>
    <row r="455" spans="1:21" ht="18" customHeight="1" x14ac:dyDescent="0.2">
      <c r="A455" s="26"/>
      <c r="B455" s="380"/>
      <c r="C455" s="381"/>
      <c r="D455" s="381"/>
      <c r="E455" s="381"/>
      <c r="F455" s="381"/>
      <c r="G455" s="381"/>
      <c r="H455" s="381"/>
      <c r="I455" s="381"/>
      <c r="J455" s="381"/>
      <c r="K455" s="381"/>
      <c r="L455" s="381"/>
      <c r="M455" s="381"/>
      <c r="N455" s="381"/>
      <c r="O455" s="381"/>
      <c r="P455" s="381"/>
      <c r="Q455" s="381"/>
      <c r="R455" s="27"/>
      <c r="S455" s="27"/>
      <c r="T455" s="27"/>
      <c r="U455" s="29"/>
    </row>
    <row r="456" spans="1:21" ht="18" customHeight="1" x14ac:dyDescent="0.2">
      <c r="A456" s="26"/>
      <c r="B456" s="380"/>
      <c r="C456" s="381"/>
      <c r="D456" s="381"/>
      <c r="E456" s="381"/>
      <c r="F456" s="381"/>
      <c r="G456" s="381"/>
      <c r="H456" s="381"/>
      <c r="I456" s="381"/>
      <c r="J456" s="381"/>
      <c r="K456" s="381"/>
      <c r="L456" s="381"/>
      <c r="M456" s="381"/>
      <c r="N456" s="381"/>
      <c r="O456" s="381"/>
      <c r="P456" s="381"/>
      <c r="Q456" s="381"/>
      <c r="R456" s="27"/>
      <c r="S456" s="27"/>
      <c r="T456" s="27"/>
      <c r="U456" s="29"/>
    </row>
    <row r="457" spans="1:21" ht="18" customHeight="1" x14ac:dyDescent="0.2">
      <c r="A457" s="26"/>
      <c r="B457" s="380"/>
      <c r="C457" s="381"/>
      <c r="D457" s="381"/>
      <c r="E457" s="381"/>
      <c r="F457" s="381"/>
      <c r="G457" s="381"/>
      <c r="H457" s="381"/>
      <c r="I457" s="381"/>
      <c r="J457" s="381"/>
      <c r="K457" s="381"/>
      <c r="L457" s="381"/>
      <c r="M457" s="381"/>
      <c r="N457" s="381"/>
      <c r="O457" s="381"/>
      <c r="P457" s="381"/>
      <c r="Q457" s="381"/>
      <c r="R457" s="27"/>
      <c r="S457" s="27"/>
      <c r="T457" s="27"/>
      <c r="U457" s="29"/>
    </row>
    <row r="458" spans="1:21" ht="18" customHeight="1" x14ac:dyDescent="0.2">
      <c r="A458" s="26"/>
      <c r="B458" s="380"/>
      <c r="C458" s="381"/>
      <c r="D458" s="381"/>
      <c r="E458" s="381"/>
      <c r="F458" s="381"/>
      <c r="G458" s="381"/>
      <c r="H458" s="381"/>
      <c r="I458" s="381"/>
      <c r="J458" s="381"/>
      <c r="K458" s="381"/>
      <c r="L458" s="381"/>
      <c r="M458" s="381"/>
      <c r="N458" s="381"/>
      <c r="O458" s="381"/>
      <c r="P458" s="381"/>
      <c r="Q458" s="381"/>
      <c r="R458" s="27"/>
      <c r="S458" s="28"/>
      <c r="T458" s="253"/>
      <c r="U458" s="29"/>
    </row>
    <row r="459" spans="1:21" ht="18" customHeight="1" x14ac:dyDescent="0.2">
      <c r="A459" s="26"/>
      <c r="B459" s="380"/>
      <c r="C459" s="381"/>
      <c r="D459" s="381"/>
      <c r="E459" s="381"/>
      <c r="F459" s="381"/>
      <c r="G459" s="381"/>
      <c r="H459" s="381"/>
      <c r="I459" s="381"/>
      <c r="J459" s="381"/>
      <c r="K459" s="381"/>
      <c r="L459" s="381"/>
      <c r="M459" s="381"/>
      <c r="N459" s="381"/>
      <c r="O459" s="381"/>
      <c r="P459" s="381"/>
      <c r="Q459" s="382"/>
      <c r="R459" s="27"/>
      <c r="S459" s="27"/>
      <c r="T459" s="27"/>
      <c r="U459" s="29"/>
    </row>
    <row r="460" spans="1:21" ht="18" customHeight="1" x14ac:dyDescent="0.2">
      <c r="A460" s="26"/>
      <c r="B460" s="380"/>
      <c r="C460" s="381"/>
      <c r="D460" s="381"/>
      <c r="E460" s="381"/>
      <c r="F460" s="381"/>
      <c r="G460" s="381"/>
      <c r="H460" s="381"/>
      <c r="I460" s="381"/>
      <c r="J460" s="381"/>
      <c r="K460" s="381"/>
      <c r="L460" s="381"/>
      <c r="M460" s="381"/>
      <c r="N460" s="381"/>
      <c r="O460" s="381"/>
      <c r="P460" s="381"/>
      <c r="Q460" s="382"/>
      <c r="R460" s="27"/>
      <c r="S460" s="27"/>
      <c r="T460" s="27"/>
      <c r="U460" s="29"/>
    </row>
    <row r="461" spans="1:21" ht="18" customHeight="1" x14ac:dyDescent="0.2">
      <c r="A461" s="26"/>
      <c r="B461" s="380"/>
      <c r="C461" s="381"/>
      <c r="D461" s="381"/>
      <c r="E461" s="381"/>
      <c r="F461" s="381"/>
      <c r="G461" s="381"/>
      <c r="H461" s="381"/>
      <c r="I461" s="381"/>
      <c r="J461" s="381"/>
      <c r="K461" s="381"/>
      <c r="L461" s="381"/>
      <c r="M461" s="381"/>
      <c r="N461" s="381"/>
      <c r="O461" s="381"/>
      <c r="P461" s="381"/>
      <c r="Q461" s="382"/>
      <c r="R461" s="27"/>
      <c r="S461" s="27"/>
      <c r="T461" s="27"/>
      <c r="U461" s="29"/>
    </row>
    <row r="462" spans="1:21" ht="18" customHeight="1" x14ac:dyDescent="0.2">
      <c r="A462" s="26"/>
      <c r="B462" s="380"/>
      <c r="C462" s="381"/>
      <c r="D462" s="381"/>
      <c r="E462" s="381"/>
      <c r="F462" s="381"/>
      <c r="G462" s="381"/>
      <c r="H462" s="381"/>
      <c r="I462" s="381"/>
      <c r="J462" s="381"/>
      <c r="K462" s="381"/>
      <c r="L462" s="381"/>
      <c r="M462" s="381"/>
      <c r="N462" s="381"/>
      <c r="O462" s="381"/>
      <c r="P462" s="381"/>
      <c r="Q462" s="382"/>
      <c r="R462" s="27"/>
      <c r="S462" s="27"/>
      <c r="T462" s="27"/>
      <c r="U462" s="29"/>
    </row>
    <row r="463" spans="1:21" ht="18" customHeight="1" thickBot="1" x14ac:dyDescent="0.25">
      <c r="A463" s="17"/>
      <c r="B463" s="383"/>
      <c r="C463" s="384"/>
      <c r="D463" s="384"/>
      <c r="E463" s="384"/>
      <c r="F463" s="384"/>
      <c r="G463" s="384"/>
      <c r="H463" s="384"/>
      <c r="I463" s="384"/>
      <c r="J463" s="384"/>
      <c r="K463" s="384"/>
      <c r="L463" s="384"/>
      <c r="M463" s="384"/>
      <c r="N463" s="384"/>
      <c r="O463" s="384"/>
      <c r="P463" s="384"/>
      <c r="Q463" s="385"/>
      <c r="R463" s="5"/>
      <c r="S463" s="5"/>
      <c r="T463" s="5"/>
      <c r="U463" s="60"/>
    </row>
    <row r="464" spans="1:21" ht="18" customHeight="1" x14ac:dyDescent="0.2">
      <c r="A464" s="332" t="s">
        <v>281</v>
      </c>
      <c r="B464" s="333"/>
      <c r="C464" s="333"/>
      <c r="D464" s="333"/>
      <c r="E464" s="333"/>
      <c r="F464" s="333"/>
      <c r="G464" s="333"/>
      <c r="H464" s="333"/>
      <c r="I464" s="333"/>
      <c r="J464" s="333"/>
      <c r="K464" s="333"/>
      <c r="L464" s="333"/>
      <c r="M464" s="333"/>
      <c r="N464" s="333"/>
      <c r="O464" s="333"/>
      <c r="P464" s="333"/>
      <c r="Q464" s="333"/>
      <c r="R464" s="333"/>
      <c r="S464" s="333"/>
      <c r="T464" s="333"/>
      <c r="U464" s="334"/>
    </row>
    <row r="465" spans="1:21" ht="18" customHeight="1" x14ac:dyDescent="0.2">
      <c r="A465" s="18" t="s">
        <v>144</v>
      </c>
      <c r="B465" s="325" t="s">
        <v>250</v>
      </c>
      <c r="C465" s="326"/>
      <c r="D465" s="326"/>
      <c r="E465" s="330"/>
      <c r="F465" s="325" t="s">
        <v>251</v>
      </c>
      <c r="G465" s="326"/>
      <c r="H465" s="326"/>
      <c r="I465" s="326"/>
      <c r="J465" s="326"/>
      <c r="K465" s="326"/>
      <c r="L465" s="330"/>
      <c r="M465" s="325" t="s">
        <v>118</v>
      </c>
      <c r="N465" s="326"/>
      <c r="O465" s="326"/>
      <c r="P465" s="326"/>
      <c r="Q465" s="326"/>
      <c r="R465" s="326"/>
      <c r="S465" s="326"/>
      <c r="T465" s="326"/>
      <c r="U465" s="327"/>
    </row>
    <row r="466" spans="1:21" ht="18" customHeight="1" x14ac:dyDescent="0.2">
      <c r="A466" s="18"/>
      <c r="B466" s="390"/>
      <c r="C466" s="335"/>
      <c r="D466" s="335"/>
      <c r="E466" s="336"/>
      <c r="F466" s="390"/>
      <c r="G466" s="335"/>
      <c r="H466" s="335"/>
      <c r="I466" s="335"/>
      <c r="J466" s="335"/>
      <c r="K466" s="335"/>
      <c r="L466" s="336"/>
      <c r="M466" s="325"/>
      <c r="N466" s="326"/>
      <c r="O466" s="326"/>
      <c r="P466" s="326"/>
      <c r="Q466" s="326"/>
      <c r="R466" s="326"/>
      <c r="S466" s="326"/>
      <c r="T466" s="326"/>
      <c r="U466" s="327"/>
    </row>
    <row r="467" spans="1:21" ht="18" customHeight="1" x14ac:dyDescent="0.2">
      <c r="A467" s="18"/>
      <c r="B467" s="390"/>
      <c r="C467" s="335"/>
      <c r="D467" s="335"/>
      <c r="E467" s="336"/>
      <c r="F467" s="390"/>
      <c r="G467" s="335"/>
      <c r="H467" s="335"/>
      <c r="I467" s="335"/>
      <c r="J467" s="335"/>
      <c r="K467" s="335"/>
      <c r="L467" s="336"/>
      <c r="M467" s="325"/>
      <c r="N467" s="326"/>
      <c r="O467" s="326"/>
      <c r="P467" s="326"/>
      <c r="Q467" s="326"/>
      <c r="R467" s="326"/>
      <c r="S467" s="326"/>
      <c r="T467" s="326"/>
      <c r="U467" s="327"/>
    </row>
    <row r="468" spans="1:21" ht="18" customHeight="1" x14ac:dyDescent="0.2">
      <c r="A468" s="18"/>
      <c r="B468" s="390"/>
      <c r="C468" s="335"/>
      <c r="D468" s="335"/>
      <c r="E468" s="336"/>
      <c r="F468" s="390"/>
      <c r="G468" s="335"/>
      <c r="H468" s="335"/>
      <c r="I468" s="335"/>
      <c r="J468" s="335"/>
      <c r="K468" s="335"/>
      <c r="L468" s="336"/>
      <c r="M468" s="325"/>
      <c r="N468" s="326"/>
      <c r="O468" s="326"/>
      <c r="P468" s="326"/>
      <c r="Q468" s="326"/>
      <c r="R468" s="326"/>
      <c r="S468" s="326"/>
      <c r="T468" s="326"/>
      <c r="U468" s="327"/>
    </row>
    <row r="469" spans="1:21" ht="18" customHeight="1" x14ac:dyDescent="0.2">
      <c r="A469" s="18"/>
      <c r="B469" s="390"/>
      <c r="C469" s="335"/>
      <c r="D469" s="335"/>
      <c r="E469" s="336"/>
      <c r="F469" s="390"/>
      <c r="G469" s="335"/>
      <c r="H469" s="335"/>
      <c r="I469" s="335"/>
      <c r="J469" s="335"/>
      <c r="K469" s="335"/>
      <c r="L469" s="336"/>
      <c r="M469" s="325"/>
      <c r="N469" s="326"/>
      <c r="O469" s="326"/>
      <c r="P469" s="326"/>
      <c r="Q469" s="326"/>
      <c r="R469" s="326"/>
      <c r="S469" s="326"/>
      <c r="T469" s="326"/>
      <c r="U469" s="327"/>
    </row>
    <row r="470" spans="1:21" ht="18" customHeight="1" x14ac:dyDescent="0.2">
      <c r="A470" s="18"/>
      <c r="B470" s="390"/>
      <c r="C470" s="335"/>
      <c r="D470" s="335"/>
      <c r="E470" s="336"/>
      <c r="F470" s="390"/>
      <c r="G470" s="335"/>
      <c r="H470" s="335"/>
      <c r="I470" s="335"/>
      <c r="J470" s="335"/>
      <c r="K470" s="335"/>
      <c r="L470" s="336"/>
      <c r="M470" s="325"/>
      <c r="N470" s="326"/>
      <c r="O470" s="326"/>
      <c r="P470" s="326"/>
      <c r="Q470" s="326"/>
      <c r="R470" s="326"/>
      <c r="S470" s="326"/>
      <c r="T470" s="326"/>
      <c r="U470" s="327"/>
    </row>
    <row r="471" spans="1:21" ht="18" customHeight="1" x14ac:dyDescent="0.2">
      <c r="A471" s="18"/>
      <c r="B471" s="390"/>
      <c r="C471" s="335"/>
      <c r="D471" s="335"/>
      <c r="E471" s="336"/>
      <c r="F471" s="390"/>
      <c r="G471" s="335"/>
      <c r="H471" s="335"/>
      <c r="I471" s="335"/>
      <c r="J471" s="335"/>
      <c r="K471" s="335"/>
      <c r="L471" s="336"/>
      <c r="M471" s="325"/>
      <c r="N471" s="326"/>
      <c r="O471" s="326"/>
      <c r="P471" s="326"/>
      <c r="Q471" s="326"/>
      <c r="R471" s="326"/>
      <c r="S471" s="326"/>
      <c r="T471" s="326"/>
      <c r="U471" s="327"/>
    </row>
    <row r="472" spans="1:21" ht="18" customHeight="1" x14ac:dyDescent="0.2">
      <c r="A472" s="18"/>
      <c r="B472" s="390"/>
      <c r="C472" s="335"/>
      <c r="D472" s="335"/>
      <c r="E472" s="336"/>
      <c r="F472" s="390"/>
      <c r="G472" s="335"/>
      <c r="H472" s="335"/>
      <c r="I472" s="335"/>
      <c r="J472" s="335"/>
      <c r="K472" s="335"/>
      <c r="L472" s="336"/>
      <c r="M472" s="325"/>
      <c r="N472" s="326"/>
      <c r="O472" s="326"/>
      <c r="P472" s="326"/>
      <c r="Q472" s="326"/>
      <c r="R472" s="326"/>
      <c r="S472" s="326"/>
      <c r="T472" s="326"/>
      <c r="U472" s="327"/>
    </row>
    <row r="473" spans="1:21" ht="18" customHeight="1" x14ac:dyDescent="0.2">
      <c r="A473" s="18"/>
      <c r="B473" s="390"/>
      <c r="C473" s="335"/>
      <c r="D473" s="335"/>
      <c r="E473" s="336"/>
      <c r="F473" s="390"/>
      <c r="G473" s="335"/>
      <c r="H473" s="335"/>
      <c r="I473" s="335"/>
      <c r="J473" s="335"/>
      <c r="K473" s="335"/>
      <c r="L473" s="336"/>
      <c r="M473" s="325"/>
      <c r="N473" s="326"/>
      <c r="O473" s="326"/>
      <c r="P473" s="326"/>
      <c r="Q473" s="326"/>
      <c r="R473" s="326"/>
      <c r="S473" s="326"/>
      <c r="T473" s="326"/>
      <c r="U473" s="327"/>
    </row>
    <row r="474" spans="1:21" ht="18" customHeight="1" thickBot="1" x14ac:dyDescent="0.25">
      <c r="A474" s="19"/>
      <c r="B474" s="389"/>
      <c r="C474" s="348"/>
      <c r="D474" s="348"/>
      <c r="E474" s="349"/>
      <c r="F474" s="389"/>
      <c r="G474" s="348"/>
      <c r="H474" s="348"/>
      <c r="I474" s="348"/>
      <c r="J474" s="348"/>
      <c r="K474" s="348"/>
      <c r="L474" s="349"/>
      <c r="M474" s="352"/>
      <c r="N474" s="353"/>
      <c r="O474" s="353"/>
      <c r="P474" s="353"/>
      <c r="Q474" s="353"/>
      <c r="R474" s="353"/>
      <c r="S474" s="353"/>
      <c r="T474" s="353"/>
      <c r="U474" s="538"/>
    </row>
    <row r="475" spans="1:21" ht="18" customHeight="1" x14ac:dyDescent="0.2">
      <c r="A475" s="332" t="s">
        <v>282</v>
      </c>
      <c r="B475" s="333"/>
      <c r="C475" s="333"/>
      <c r="D475" s="333"/>
      <c r="E475" s="333"/>
      <c r="F475" s="333"/>
      <c r="G475" s="333"/>
      <c r="H475" s="333"/>
      <c r="I475" s="333"/>
      <c r="J475" s="333"/>
      <c r="K475" s="333"/>
      <c r="L475" s="333"/>
      <c r="M475" s="333"/>
      <c r="N475" s="333"/>
      <c r="O475" s="333"/>
      <c r="P475" s="333"/>
      <c r="Q475" s="333"/>
      <c r="R475" s="333"/>
      <c r="S475" s="333"/>
      <c r="T475" s="333"/>
      <c r="U475" s="334"/>
    </row>
    <row r="476" spans="1:21" ht="18" customHeight="1" x14ac:dyDescent="0.2">
      <c r="A476" s="18" t="s">
        <v>144</v>
      </c>
      <c r="B476" s="325" t="s">
        <v>249</v>
      </c>
      <c r="C476" s="326"/>
      <c r="D476" s="326"/>
      <c r="E476" s="326"/>
      <c r="F476" s="326"/>
      <c r="G476" s="326"/>
      <c r="H476" s="326"/>
      <c r="I476" s="326"/>
      <c r="J476" s="326"/>
      <c r="K476" s="326"/>
      <c r="L476" s="326"/>
      <c r="M476" s="326"/>
      <c r="N476" s="326"/>
      <c r="O476" s="326"/>
      <c r="P476" s="326"/>
      <c r="Q476" s="326"/>
      <c r="R476" s="326"/>
      <c r="S476" s="326"/>
      <c r="T476" s="326"/>
      <c r="U476" s="327"/>
    </row>
    <row r="477" spans="1:21" ht="18" customHeight="1" x14ac:dyDescent="0.2">
      <c r="A477" s="18"/>
      <c r="B477" s="328"/>
      <c r="C477" s="329"/>
      <c r="D477" s="329"/>
      <c r="E477" s="329"/>
      <c r="F477" s="329"/>
      <c r="G477" s="329"/>
      <c r="H477" s="329"/>
      <c r="I477" s="329"/>
      <c r="J477" s="329"/>
      <c r="K477" s="329"/>
      <c r="L477" s="329"/>
      <c r="M477" s="329"/>
      <c r="N477" s="329"/>
      <c r="O477" s="329"/>
      <c r="P477" s="329"/>
      <c r="Q477" s="329"/>
      <c r="R477" s="329"/>
      <c r="S477" s="329"/>
      <c r="T477" s="329"/>
      <c r="U477" s="338"/>
    </row>
    <row r="478" spans="1:21" ht="18" customHeight="1" x14ac:dyDescent="0.2">
      <c r="A478" s="18"/>
      <c r="B478" s="328"/>
      <c r="C478" s="329"/>
      <c r="D478" s="329"/>
      <c r="E478" s="329"/>
      <c r="F478" s="329"/>
      <c r="G478" s="329"/>
      <c r="H478" s="329"/>
      <c r="I478" s="329"/>
      <c r="J478" s="329"/>
      <c r="K478" s="329"/>
      <c r="L478" s="329"/>
      <c r="M478" s="329"/>
      <c r="N478" s="329"/>
      <c r="O478" s="329"/>
      <c r="P478" s="329"/>
      <c r="Q478" s="329"/>
      <c r="R478" s="329"/>
      <c r="S478" s="329"/>
      <c r="T478" s="329"/>
      <c r="U478" s="338"/>
    </row>
    <row r="479" spans="1:21" ht="18" customHeight="1" x14ac:dyDescent="0.2">
      <c r="A479" s="18"/>
      <c r="B479" s="328"/>
      <c r="C479" s="329"/>
      <c r="D479" s="329"/>
      <c r="E479" s="329"/>
      <c r="F479" s="329"/>
      <c r="G479" s="329"/>
      <c r="H479" s="329"/>
      <c r="I479" s="329"/>
      <c r="J479" s="329"/>
      <c r="K479" s="329"/>
      <c r="L479" s="329"/>
      <c r="M479" s="329"/>
      <c r="N479" s="329"/>
      <c r="O479" s="329"/>
      <c r="P479" s="329"/>
      <c r="Q479" s="329"/>
      <c r="R479" s="329"/>
      <c r="S479" s="329"/>
      <c r="T479" s="329"/>
      <c r="U479" s="338"/>
    </row>
    <row r="480" spans="1:21" ht="18" customHeight="1" x14ac:dyDescent="0.2">
      <c r="A480" s="18"/>
      <c r="B480" s="328"/>
      <c r="C480" s="329"/>
      <c r="D480" s="329"/>
      <c r="E480" s="329"/>
      <c r="F480" s="329"/>
      <c r="G480" s="329"/>
      <c r="H480" s="329"/>
      <c r="I480" s="329"/>
      <c r="J480" s="329"/>
      <c r="K480" s="329"/>
      <c r="L480" s="329"/>
      <c r="M480" s="329"/>
      <c r="N480" s="329"/>
      <c r="O480" s="329"/>
      <c r="P480" s="329"/>
      <c r="Q480" s="329"/>
      <c r="R480" s="329"/>
      <c r="S480" s="329"/>
      <c r="T480" s="329"/>
      <c r="U480" s="338"/>
    </row>
    <row r="481" spans="1:21" ht="18" customHeight="1" x14ac:dyDescent="0.2">
      <c r="A481" s="18"/>
      <c r="B481" s="328"/>
      <c r="C481" s="329"/>
      <c r="D481" s="329"/>
      <c r="E481" s="329"/>
      <c r="F481" s="329"/>
      <c r="G481" s="329"/>
      <c r="H481" s="329"/>
      <c r="I481" s="329"/>
      <c r="J481" s="329"/>
      <c r="K481" s="329"/>
      <c r="L481" s="329"/>
      <c r="M481" s="329"/>
      <c r="N481" s="329"/>
      <c r="O481" s="329"/>
      <c r="P481" s="329"/>
      <c r="Q481" s="329"/>
      <c r="R481" s="329"/>
      <c r="S481" s="329"/>
      <c r="T481" s="329"/>
      <c r="U481" s="338"/>
    </row>
    <row r="482" spans="1:21" ht="18" customHeight="1" x14ac:dyDescent="0.2">
      <c r="A482" s="18"/>
      <c r="B482" s="328"/>
      <c r="C482" s="329"/>
      <c r="D482" s="329"/>
      <c r="E482" s="329"/>
      <c r="F482" s="329"/>
      <c r="G482" s="329"/>
      <c r="H482" s="329"/>
      <c r="I482" s="329"/>
      <c r="J482" s="329"/>
      <c r="K482" s="329"/>
      <c r="L482" s="329"/>
      <c r="M482" s="329"/>
      <c r="N482" s="329"/>
      <c r="O482" s="329"/>
      <c r="P482" s="329"/>
      <c r="Q482" s="329"/>
      <c r="R482" s="329"/>
      <c r="S482" s="329"/>
      <c r="T482" s="329"/>
      <c r="U482" s="338"/>
    </row>
    <row r="483" spans="1:21" ht="18" customHeight="1" thickBot="1" x14ac:dyDescent="0.25">
      <c r="A483" s="19"/>
      <c r="B483" s="339"/>
      <c r="C483" s="340"/>
      <c r="D483" s="340"/>
      <c r="E483" s="340"/>
      <c r="F483" s="340"/>
      <c r="G483" s="340"/>
      <c r="H483" s="340"/>
      <c r="I483" s="340"/>
      <c r="J483" s="340"/>
      <c r="K483" s="340"/>
      <c r="L483" s="340"/>
      <c r="M483" s="340"/>
      <c r="N483" s="340"/>
      <c r="O483" s="340"/>
      <c r="P483" s="340"/>
      <c r="Q483" s="340"/>
      <c r="R483" s="340"/>
      <c r="S483" s="340"/>
      <c r="T483" s="340"/>
      <c r="U483" s="341"/>
    </row>
    <row r="484" spans="1:21" x14ac:dyDescent="0.2">
      <c r="A484" s="142"/>
      <c r="B484" s="537" t="s">
        <v>353</v>
      </c>
      <c r="C484" s="537"/>
      <c r="D484" s="537"/>
      <c r="E484" s="537"/>
      <c r="F484" s="537"/>
      <c r="G484" s="537"/>
      <c r="H484" s="537"/>
      <c r="I484" s="537"/>
      <c r="J484" s="537"/>
      <c r="K484" s="537"/>
      <c r="L484" s="537"/>
      <c r="M484" s="537"/>
      <c r="N484" s="537"/>
      <c r="O484" s="537"/>
      <c r="P484" s="537"/>
      <c r="Q484" s="537"/>
      <c r="R484" s="537"/>
      <c r="S484" s="537"/>
      <c r="T484" s="537"/>
      <c r="U484" s="537"/>
    </row>
    <row r="485" spans="1:21" x14ac:dyDescent="0.2">
      <c r="A485" s="143"/>
      <c r="B485" s="337"/>
      <c r="C485" s="337"/>
      <c r="D485" s="337"/>
      <c r="E485" s="337"/>
      <c r="F485" s="337"/>
      <c r="G485" s="337"/>
      <c r="H485" s="337"/>
      <c r="I485" s="337"/>
      <c r="J485" s="337"/>
      <c r="K485" s="337"/>
      <c r="L485" s="337"/>
      <c r="M485" s="337"/>
      <c r="N485" s="337"/>
      <c r="O485" s="337"/>
      <c r="P485" s="337"/>
      <c r="Q485" s="337"/>
      <c r="R485" s="337"/>
      <c r="S485" s="337"/>
      <c r="T485" s="337"/>
      <c r="U485" s="337"/>
    </row>
  </sheetData>
  <mergeCells count="1077">
    <mergeCell ref="A419:A420"/>
    <mergeCell ref="B419:B420"/>
    <mergeCell ref="C419:Q419"/>
    <mergeCell ref="C420:Q420"/>
    <mergeCell ref="N411:N412"/>
    <mergeCell ref="P411:Q412"/>
    <mergeCell ref="N403:P403"/>
    <mergeCell ref="C404:Q404"/>
    <mergeCell ref="A405:A408"/>
    <mergeCell ref="B405:B408"/>
    <mergeCell ref="C405:Q405"/>
    <mergeCell ref="C406:Q406"/>
    <mergeCell ref="C407:E407"/>
    <mergeCell ref="F407:M407"/>
    <mergeCell ref="A222:A224"/>
    <mergeCell ref="B222:Q224"/>
    <mergeCell ref="R222:U222"/>
    <mergeCell ref="R223:R224"/>
    <mergeCell ref="S223:S224"/>
    <mergeCell ref="T223:T224"/>
    <mergeCell ref="T413:T414"/>
    <mergeCell ref="U413:U414"/>
    <mergeCell ref="H414:I414"/>
    <mergeCell ref="C415:Q415"/>
    <mergeCell ref="A416:A418"/>
    <mergeCell ref="B416:B418"/>
    <mergeCell ref="C416:Q416"/>
    <mergeCell ref="C417:Q417"/>
    <mergeCell ref="C418:Q418"/>
    <mergeCell ref="R411:R412"/>
    <mergeCell ref="S411:S412"/>
    <mergeCell ref="T411:T412"/>
    <mergeCell ref="A174:A176"/>
    <mergeCell ref="B174:Q176"/>
    <mergeCell ref="R174:U174"/>
    <mergeCell ref="R175:R176"/>
    <mergeCell ref="S175:S176"/>
    <mergeCell ref="T175:T176"/>
    <mergeCell ref="G268:G269"/>
    <mergeCell ref="R268:R269"/>
    <mergeCell ref="S268:S269"/>
    <mergeCell ref="T268:T269"/>
    <mergeCell ref="U268:U269"/>
    <mergeCell ref="H269:J269"/>
    <mergeCell ref="S265:S266"/>
    <mergeCell ref="T265:T266"/>
    <mergeCell ref="U265:U266"/>
    <mergeCell ref="H266:J266"/>
    <mergeCell ref="C267:F267"/>
    <mergeCell ref="H267:I267"/>
    <mergeCell ref="N267:Q267"/>
    <mergeCell ref="S262:S263"/>
    <mergeCell ref="T262:T263"/>
    <mergeCell ref="U262:U263"/>
    <mergeCell ref="H263:J263"/>
    <mergeCell ref="C264:F264"/>
    <mergeCell ref="H264:I264"/>
    <mergeCell ref="N264:Q264"/>
    <mergeCell ref="C261:Q261"/>
    <mergeCell ref="A262:A269"/>
    <mergeCell ref="B262:B269"/>
    <mergeCell ref="C262:F263"/>
    <mergeCell ref="G262:G263"/>
    <mergeCell ref="R262:R263"/>
    <mergeCell ref="A58:A60"/>
    <mergeCell ref="B58:Q60"/>
    <mergeCell ref="R58:U58"/>
    <mergeCell ref="R59:R60"/>
    <mergeCell ref="S59:S60"/>
    <mergeCell ref="T59:T60"/>
    <mergeCell ref="B481:U481"/>
    <mergeCell ref="B482:U482"/>
    <mergeCell ref="B483:U483"/>
    <mergeCell ref="B484:U484"/>
    <mergeCell ref="B485:U485"/>
    <mergeCell ref="F474:L474"/>
    <mergeCell ref="B474:E474"/>
    <mergeCell ref="M474:U474"/>
    <mergeCell ref="A475:U475"/>
    <mergeCell ref="B476:U476"/>
    <mergeCell ref="B480:U480"/>
    <mergeCell ref="B472:E472"/>
    <mergeCell ref="M472:U472"/>
    <mergeCell ref="B473:E473"/>
    <mergeCell ref="M473:U473"/>
    <mergeCell ref="F473:L473"/>
    <mergeCell ref="F472:L472"/>
    <mergeCell ref="B470:E470"/>
    <mergeCell ref="M470:U470"/>
    <mergeCell ref="B471:E471"/>
    <mergeCell ref="A270:A272"/>
    <mergeCell ref="B270:Q272"/>
    <mergeCell ref="R270:U270"/>
    <mergeCell ref="R271:R272"/>
    <mergeCell ref="S271:S272"/>
    <mergeCell ref="T271:T272"/>
    <mergeCell ref="B421:U421"/>
    <mergeCell ref="B479:U479"/>
    <mergeCell ref="B478:U478"/>
    <mergeCell ref="B477:U477"/>
    <mergeCell ref="M471:U471"/>
    <mergeCell ref="F471:L471"/>
    <mergeCell ref="F470:L470"/>
    <mergeCell ref="A464:U464"/>
    <mergeCell ref="B465:E465"/>
    <mergeCell ref="M465:U465"/>
    <mergeCell ref="B466:E466"/>
    <mergeCell ref="M466:U466"/>
    <mergeCell ref="F466:L466"/>
    <mergeCell ref="F465:L465"/>
    <mergeCell ref="B458:Q458"/>
    <mergeCell ref="B459:Q459"/>
    <mergeCell ref="B460:Q460"/>
    <mergeCell ref="B461:Q461"/>
    <mergeCell ref="B462:Q462"/>
    <mergeCell ref="B463:Q463"/>
    <mergeCell ref="B453:U453"/>
    <mergeCell ref="B457:Q457"/>
    <mergeCell ref="A450:A452"/>
    <mergeCell ref="B450:Q452"/>
    <mergeCell ref="R450:U450"/>
    <mergeCell ref="R451:R452"/>
    <mergeCell ref="S451:S452"/>
    <mergeCell ref="T451:T452"/>
    <mergeCell ref="A422:A425"/>
    <mergeCell ref="B422:B425"/>
    <mergeCell ref="C422:Q422"/>
    <mergeCell ref="C423:Q423"/>
    <mergeCell ref="U411:U412"/>
    <mergeCell ref="H412:I412"/>
    <mergeCell ref="H413:I413"/>
    <mergeCell ref="N413:N414"/>
    <mergeCell ref="P413:Q414"/>
    <mergeCell ref="R413:R414"/>
    <mergeCell ref="S413:S414"/>
    <mergeCell ref="A409:A415"/>
    <mergeCell ref="B409:B415"/>
    <mergeCell ref="C409:Q409"/>
    <mergeCell ref="C410:Q410"/>
    <mergeCell ref="C411:F414"/>
    <mergeCell ref="H411:I411"/>
    <mergeCell ref="N407:P407"/>
    <mergeCell ref="C408:Q408"/>
    <mergeCell ref="A403:A404"/>
    <mergeCell ref="B403:B404"/>
    <mergeCell ref="C403:E403"/>
    <mergeCell ref="F403:G403"/>
    <mergeCell ref="H403:I403"/>
    <mergeCell ref="K403:M403"/>
    <mergeCell ref="A401:A402"/>
    <mergeCell ref="B401:B402"/>
    <mergeCell ref="C401:Q401"/>
    <mergeCell ref="C402:E402"/>
    <mergeCell ref="F402:M402"/>
    <mergeCell ref="N402:P402"/>
    <mergeCell ref="C397:E398"/>
    <mergeCell ref="F397:M397"/>
    <mergeCell ref="N397:P397"/>
    <mergeCell ref="F398:M398"/>
    <mergeCell ref="N398:P398"/>
    <mergeCell ref="A399:A400"/>
    <mergeCell ref="B399:B400"/>
    <mergeCell ref="C399:Q399"/>
    <mergeCell ref="C400:Q400"/>
    <mergeCell ref="F394:M394"/>
    <mergeCell ref="N394:P394"/>
    <mergeCell ref="F395:M395"/>
    <mergeCell ref="N395:P395"/>
    <mergeCell ref="F396:M396"/>
    <mergeCell ref="N396:P396"/>
    <mergeCell ref="C384:Q384"/>
    <mergeCell ref="B388:U388"/>
    <mergeCell ref="A389:A398"/>
    <mergeCell ref="B389:B398"/>
    <mergeCell ref="C389:Q389"/>
    <mergeCell ref="C390:Q390"/>
    <mergeCell ref="C391:Q391"/>
    <mergeCell ref="C392:Q392"/>
    <mergeCell ref="C393:Q393"/>
    <mergeCell ref="C394:E396"/>
    <mergeCell ref="C379:Q379"/>
    <mergeCell ref="A380:A383"/>
    <mergeCell ref="B380:B383"/>
    <mergeCell ref="C380:Q380"/>
    <mergeCell ref="C381:Q381"/>
    <mergeCell ref="C382:Q382"/>
    <mergeCell ref="C383:Q383"/>
    <mergeCell ref="A385:A387"/>
    <mergeCell ref="B385:Q387"/>
    <mergeCell ref="R385:U385"/>
    <mergeCell ref="R386:R387"/>
    <mergeCell ref="S386:S387"/>
    <mergeCell ref="T386:T387"/>
    <mergeCell ref="C374:F375"/>
    <mergeCell ref="G374:Q374"/>
    <mergeCell ref="G375:Q375"/>
    <mergeCell ref="A376:A378"/>
    <mergeCell ref="B376:B378"/>
    <mergeCell ref="C376:Q376"/>
    <mergeCell ref="C377:Q377"/>
    <mergeCell ref="C378:Q378"/>
    <mergeCell ref="G370:Q370"/>
    <mergeCell ref="C371:F371"/>
    <mergeCell ref="G371:Q371"/>
    <mergeCell ref="C372:F372"/>
    <mergeCell ref="G372:Q372"/>
    <mergeCell ref="C373:F373"/>
    <mergeCell ref="G373:Q373"/>
    <mergeCell ref="C365:F366"/>
    <mergeCell ref="G365:Q365"/>
    <mergeCell ref="G366:Q366"/>
    <mergeCell ref="C367:F367"/>
    <mergeCell ref="G367:Q367"/>
    <mergeCell ref="A368:A375"/>
    <mergeCell ref="B368:B375"/>
    <mergeCell ref="C368:F370"/>
    <mergeCell ref="G368:Q368"/>
    <mergeCell ref="G369:Q369"/>
    <mergeCell ref="A360:A367"/>
    <mergeCell ref="B360:B367"/>
    <mergeCell ref="C360:F361"/>
    <mergeCell ref="G360:Q360"/>
    <mergeCell ref="G361:Q361"/>
    <mergeCell ref="C362:F362"/>
    <mergeCell ref="G362:Q362"/>
    <mergeCell ref="C363:F364"/>
    <mergeCell ref="G363:Q363"/>
    <mergeCell ref="G364:Q364"/>
    <mergeCell ref="G354:Q354"/>
    <mergeCell ref="G355:Q355"/>
    <mergeCell ref="C356:F357"/>
    <mergeCell ref="G356:Q356"/>
    <mergeCell ref="G357:Q357"/>
    <mergeCell ref="C358:F359"/>
    <mergeCell ref="G358:Q358"/>
    <mergeCell ref="G359:Q359"/>
    <mergeCell ref="A350:A359"/>
    <mergeCell ref="B350:B359"/>
    <mergeCell ref="C350:F350"/>
    <mergeCell ref="G350:Q350"/>
    <mergeCell ref="C351:F351"/>
    <mergeCell ref="G351:Q351"/>
    <mergeCell ref="C352:F353"/>
    <mergeCell ref="G352:Q352"/>
    <mergeCell ref="G353:Q353"/>
    <mergeCell ref="C354:F355"/>
    <mergeCell ref="B349:U349"/>
    <mergeCell ref="G341:M341"/>
    <mergeCell ref="P341:Q343"/>
    <mergeCell ref="R341:R343"/>
    <mergeCell ref="S341:S343"/>
    <mergeCell ref="T341:T343"/>
    <mergeCell ref="U341:U343"/>
    <mergeCell ref="G342:K342"/>
    <mergeCell ref="N342:N343"/>
    <mergeCell ref="H343:I343"/>
    <mergeCell ref="V321:W321"/>
    <mergeCell ref="G337:M337"/>
    <mergeCell ref="N337:P337"/>
    <mergeCell ref="G338:J338"/>
    <mergeCell ref="G339:J339"/>
    <mergeCell ref="G340:J340"/>
    <mergeCell ref="U332:U340"/>
    <mergeCell ref="G333:K333"/>
    <mergeCell ref="N333:Q333"/>
    <mergeCell ref="G334:I334"/>
    <mergeCell ref="K334:L334"/>
    <mergeCell ref="N334:P334"/>
    <mergeCell ref="G335:I335"/>
    <mergeCell ref="K335:L335"/>
    <mergeCell ref="N335:Q335"/>
    <mergeCell ref="H336:I336"/>
    <mergeCell ref="R330:R331"/>
    <mergeCell ref="U330:U331"/>
    <mergeCell ref="H331:I331"/>
    <mergeCell ref="C332:F340"/>
    <mergeCell ref="G332:J332"/>
    <mergeCell ref="R332:R340"/>
    <mergeCell ref="S332:S340"/>
    <mergeCell ref="T332:T340"/>
    <mergeCell ref="C326:Q326"/>
    <mergeCell ref="A330:A348"/>
    <mergeCell ref="B330:B348"/>
    <mergeCell ref="C330:F331"/>
    <mergeCell ref="G330:J330"/>
    <mergeCell ref="N330:N331"/>
    <mergeCell ref="P330:Q331"/>
    <mergeCell ref="L336:M336"/>
    <mergeCell ref="N336:Q336"/>
    <mergeCell ref="C341:F343"/>
    <mergeCell ref="C344:Q344"/>
    <mergeCell ref="C345:Q345"/>
    <mergeCell ref="C346:Q346"/>
    <mergeCell ref="C347:Q347"/>
    <mergeCell ref="C348:Q348"/>
    <mergeCell ref="A327:A329"/>
    <mergeCell ref="B327:Q329"/>
    <mergeCell ref="R327:U327"/>
    <mergeCell ref="R328:R329"/>
    <mergeCell ref="S328:S329"/>
    <mergeCell ref="T328:T329"/>
    <mergeCell ref="A324:A325"/>
    <mergeCell ref="B324:B325"/>
    <mergeCell ref="C324:Q324"/>
    <mergeCell ref="C325:Q325"/>
    <mergeCell ref="C319:Q319"/>
    <mergeCell ref="C320:F320"/>
    <mergeCell ref="H320:I320"/>
    <mergeCell ref="N320:O320"/>
    <mergeCell ref="P320:Q320"/>
    <mergeCell ref="C321:F321"/>
    <mergeCell ref="H321:I321"/>
    <mergeCell ref="N321:Q321"/>
    <mergeCell ref="R316:R318"/>
    <mergeCell ref="S316:S318"/>
    <mergeCell ref="T316:T318"/>
    <mergeCell ref="S330:S331"/>
    <mergeCell ref="T330:T331"/>
    <mergeCell ref="U316:U318"/>
    <mergeCell ref="H317:I317"/>
    <mergeCell ref="N317:N318"/>
    <mergeCell ref="H318:I318"/>
    <mergeCell ref="R313:R315"/>
    <mergeCell ref="S313:S315"/>
    <mergeCell ref="T313:T315"/>
    <mergeCell ref="U313:U315"/>
    <mergeCell ref="H314:I314"/>
    <mergeCell ref="N314:N315"/>
    <mergeCell ref="H315:I315"/>
    <mergeCell ref="A311:A323"/>
    <mergeCell ref="B311:B323"/>
    <mergeCell ref="C311:Q311"/>
    <mergeCell ref="C312:Q312"/>
    <mergeCell ref="C313:F318"/>
    <mergeCell ref="G313:J313"/>
    <mergeCell ref="K313:M313"/>
    <mergeCell ref="P313:Q315"/>
    <mergeCell ref="G316:J316"/>
    <mergeCell ref="P316:Q318"/>
    <mergeCell ref="C322:Q322"/>
    <mergeCell ref="C323:Q323"/>
    <mergeCell ref="N306:Q306"/>
    <mergeCell ref="C307:Q307"/>
    <mergeCell ref="B308:U308"/>
    <mergeCell ref="A309:A310"/>
    <mergeCell ref="B309:B310"/>
    <mergeCell ref="C309:Q309"/>
    <mergeCell ref="C310:Q310"/>
    <mergeCell ref="H302:J302"/>
    <mergeCell ref="A303:A304"/>
    <mergeCell ref="B303:B304"/>
    <mergeCell ref="C303:Q303"/>
    <mergeCell ref="C304:Q304"/>
    <mergeCell ref="A305:A307"/>
    <mergeCell ref="B305:B307"/>
    <mergeCell ref="C305:Q305"/>
    <mergeCell ref="C306:F306"/>
    <mergeCell ref="H306:I306"/>
    <mergeCell ref="U298:U299"/>
    <mergeCell ref="H299:J299"/>
    <mergeCell ref="C300:Q300"/>
    <mergeCell ref="C301:F302"/>
    <mergeCell ref="G301:G302"/>
    <mergeCell ref="H301:I301"/>
    <mergeCell ref="R301:R302"/>
    <mergeCell ref="S301:S302"/>
    <mergeCell ref="T301:T302"/>
    <mergeCell ref="U301:U302"/>
    <mergeCell ref="C298:F299"/>
    <mergeCell ref="G298:G299"/>
    <mergeCell ref="H298:I298"/>
    <mergeCell ref="R298:R299"/>
    <mergeCell ref="S298:S299"/>
    <mergeCell ref="T298:T299"/>
    <mergeCell ref="C294:Q294"/>
    <mergeCell ref="C295:F297"/>
    <mergeCell ref="H295:I295"/>
    <mergeCell ref="N295:Q295"/>
    <mergeCell ref="H296:I296"/>
    <mergeCell ref="N296:Q296"/>
    <mergeCell ref="H297:I297"/>
    <mergeCell ref="N297:Q297"/>
    <mergeCell ref="C293:F293"/>
    <mergeCell ref="H293:I293"/>
    <mergeCell ref="N293:Q293"/>
    <mergeCell ref="P289:Q291"/>
    <mergeCell ref="R289:R291"/>
    <mergeCell ref="S289:S291"/>
    <mergeCell ref="T289:T291"/>
    <mergeCell ref="U289:U291"/>
    <mergeCell ref="H290:I290"/>
    <mergeCell ref="N290:N291"/>
    <mergeCell ref="H291:I291"/>
    <mergeCell ref="P286:Q288"/>
    <mergeCell ref="R286:R288"/>
    <mergeCell ref="S286:S288"/>
    <mergeCell ref="T286:T288"/>
    <mergeCell ref="U286:U288"/>
    <mergeCell ref="H287:I287"/>
    <mergeCell ref="N287:N288"/>
    <mergeCell ref="H288:I288"/>
    <mergeCell ref="H281:I281"/>
    <mergeCell ref="N281:N282"/>
    <mergeCell ref="H282:I282"/>
    <mergeCell ref="G283:J283"/>
    <mergeCell ref="P283:Q285"/>
    <mergeCell ref="R283:R285"/>
    <mergeCell ref="S283:S285"/>
    <mergeCell ref="T283:T285"/>
    <mergeCell ref="U283:U285"/>
    <mergeCell ref="G280:J280"/>
    <mergeCell ref="K280:M280"/>
    <mergeCell ref="P280:Q282"/>
    <mergeCell ref="R280:R282"/>
    <mergeCell ref="S280:S282"/>
    <mergeCell ref="T280:T282"/>
    <mergeCell ref="C292:F292"/>
    <mergeCell ref="H292:I292"/>
    <mergeCell ref="N292:O292"/>
    <mergeCell ref="P292:Q292"/>
    <mergeCell ref="R277:R279"/>
    <mergeCell ref="S277:S279"/>
    <mergeCell ref="T277:T279"/>
    <mergeCell ref="U277:U279"/>
    <mergeCell ref="H278:I278"/>
    <mergeCell ref="N278:N279"/>
    <mergeCell ref="H279:I279"/>
    <mergeCell ref="R274:R276"/>
    <mergeCell ref="S274:S276"/>
    <mergeCell ref="T274:T276"/>
    <mergeCell ref="U274:U276"/>
    <mergeCell ref="H275:I275"/>
    <mergeCell ref="N275:N276"/>
    <mergeCell ref="H276:I276"/>
    <mergeCell ref="A273:A302"/>
    <mergeCell ref="B273:B302"/>
    <mergeCell ref="C273:Q273"/>
    <mergeCell ref="C274:F279"/>
    <mergeCell ref="G274:J274"/>
    <mergeCell ref="K274:M274"/>
    <mergeCell ref="P274:Q276"/>
    <mergeCell ref="G277:J277"/>
    <mergeCell ref="P277:Q279"/>
    <mergeCell ref="C280:F285"/>
    <mergeCell ref="H284:I284"/>
    <mergeCell ref="N284:N285"/>
    <mergeCell ref="H285:I285"/>
    <mergeCell ref="C286:F291"/>
    <mergeCell ref="G286:J286"/>
    <mergeCell ref="K286:M286"/>
    <mergeCell ref="G289:J289"/>
    <mergeCell ref="U280:U282"/>
    <mergeCell ref="C265:F266"/>
    <mergeCell ref="G265:G266"/>
    <mergeCell ref="R265:R266"/>
    <mergeCell ref="C268:F269"/>
    <mergeCell ref="C255:Q255"/>
    <mergeCell ref="C256:Q256"/>
    <mergeCell ref="C257:Q257"/>
    <mergeCell ref="C258:Q258"/>
    <mergeCell ref="C259:Q259"/>
    <mergeCell ref="C260:Q260"/>
    <mergeCell ref="P262:Q262"/>
    <mergeCell ref="P265:Q265"/>
    <mergeCell ref="P268:Q268"/>
    <mergeCell ref="V238:W238"/>
    <mergeCell ref="G248:M248"/>
    <mergeCell ref="N248:P248"/>
    <mergeCell ref="G249:J249"/>
    <mergeCell ref="U243:U251"/>
    <mergeCell ref="G244:K244"/>
    <mergeCell ref="N244:Q244"/>
    <mergeCell ref="G245:I245"/>
    <mergeCell ref="K245:L245"/>
    <mergeCell ref="N245:P245"/>
    <mergeCell ref="G246:I246"/>
    <mergeCell ref="K246:L246"/>
    <mergeCell ref="N246:Q246"/>
    <mergeCell ref="H247:I247"/>
    <mergeCell ref="R241:R242"/>
    <mergeCell ref="S241:S242"/>
    <mergeCell ref="T241:T242"/>
    <mergeCell ref="U241:U242"/>
    <mergeCell ref="G241:J241"/>
    <mergeCell ref="N241:N242"/>
    <mergeCell ref="P241:Q242"/>
    <mergeCell ref="N235:N236"/>
    <mergeCell ref="P235:Q236"/>
    <mergeCell ref="R235:R239"/>
    <mergeCell ref="S235:S239"/>
    <mergeCell ref="T235:T239"/>
    <mergeCell ref="S252:S254"/>
    <mergeCell ref="T252:T254"/>
    <mergeCell ref="U252:U254"/>
    <mergeCell ref="G253:K253"/>
    <mergeCell ref="N253:N254"/>
    <mergeCell ref="H254:I254"/>
    <mergeCell ref="G250:J250"/>
    <mergeCell ref="G251:J251"/>
    <mergeCell ref="C252:F254"/>
    <mergeCell ref="G252:M252"/>
    <mergeCell ref="P252:Q254"/>
    <mergeCell ref="R252:R254"/>
    <mergeCell ref="L247:M247"/>
    <mergeCell ref="N247:Q247"/>
    <mergeCell ref="U235:U239"/>
    <mergeCell ref="C229:Q229"/>
    <mergeCell ref="C230:Q230"/>
    <mergeCell ref="C231:Q231"/>
    <mergeCell ref="A232:A261"/>
    <mergeCell ref="B232:B261"/>
    <mergeCell ref="C232:Q232"/>
    <mergeCell ref="C233:Q233"/>
    <mergeCell ref="C234:Q234"/>
    <mergeCell ref="C235:F239"/>
    <mergeCell ref="G235:K235"/>
    <mergeCell ref="A220:A221"/>
    <mergeCell ref="B220:B221"/>
    <mergeCell ref="C220:Q220"/>
    <mergeCell ref="C221:Q221"/>
    <mergeCell ref="B225:U225"/>
    <mergeCell ref="A226:A231"/>
    <mergeCell ref="B226:B231"/>
    <mergeCell ref="C226:Q226"/>
    <mergeCell ref="C227:Q227"/>
    <mergeCell ref="C228:Q228"/>
    <mergeCell ref="H242:I242"/>
    <mergeCell ref="C243:F251"/>
    <mergeCell ref="G243:J243"/>
    <mergeCell ref="R243:R251"/>
    <mergeCell ref="S243:S251"/>
    <mergeCell ref="T243:T251"/>
    <mergeCell ref="H236:I236"/>
    <mergeCell ref="G237:K237"/>
    <mergeCell ref="G238:K238"/>
    <mergeCell ref="G239:K239"/>
    <mergeCell ref="C240:Q240"/>
    <mergeCell ref="C241:F242"/>
    <mergeCell ref="C212:Q212"/>
    <mergeCell ref="C213:Q213"/>
    <mergeCell ref="C214:Q214"/>
    <mergeCell ref="C215:Q215"/>
    <mergeCell ref="C216:Q216"/>
    <mergeCell ref="A217:A219"/>
    <mergeCell ref="B217:B219"/>
    <mergeCell ref="C217:Q217"/>
    <mergeCell ref="C218:Q218"/>
    <mergeCell ref="C219:Q219"/>
    <mergeCell ref="G207:J207"/>
    <mergeCell ref="G208:L208"/>
    <mergeCell ref="N208:P208"/>
    <mergeCell ref="G209:J209"/>
    <mergeCell ref="C210:Q210"/>
    <mergeCell ref="C211:Q211"/>
    <mergeCell ref="G203:J203"/>
    <mergeCell ref="F204:L204"/>
    <mergeCell ref="A194:A216"/>
    <mergeCell ref="B194:B216"/>
    <mergeCell ref="C194:Q194"/>
    <mergeCell ref="C195:Q195"/>
    <mergeCell ref="C196:Q196"/>
    <mergeCell ref="C197:E209"/>
    <mergeCell ref="R204:R209"/>
    <mergeCell ref="S204:S209"/>
    <mergeCell ref="T204:T209"/>
    <mergeCell ref="U204:U209"/>
    <mergeCell ref="G205:L205"/>
    <mergeCell ref="M205:Q205"/>
    <mergeCell ref="G206:J206"/>
    <mergeCell ref="N206:P206"/>
    <mergeCell ref="R197:R203"/>
    <mergeCell ref="S197:S203"/>
    <mergeCell ref="T197:T203"/>
    <mergeCell ref="U197:U203"/>
    <mergeCell ref="F198:L198"/>
    <mergeCell ref="G199:L199"/>
    <mergeCell ref="M199:Q199"/>
    <mergeCell ref="G200:J200"/>
    <mergeCell ref="N200:P200"/>
    <mergeCell ref="G201:J201"/>
    <mergeCell ref="F197:I197"/>
    <mergeCell ref="J197:K197"/>
    <mergeCell ref="G202:L202"/>
    <mergeCell ref="N202:P202"/>
    <mergeCell ref="A189:A191"/>
    <mergeCell ref="B189:B191"/>
    <mergeCell ref="C189:Q189"/>
    <mergeCell ref="C190:Q190"/>
    <mergeCell ref="C191:Q191"/>
    <mergeCell ref="A192:A193"/>
    <mergeCell ref="B192:B193"/>
    <mergeCell ref="C192:Q192"/>
    <mergeCell ref="C193:Q193"/>
    <mergeCell ref="A184:A188"/>
    <mergeCell ref="B184:B188"/>
    <mergeCell ref="C184:Q184"/>
    <mergeCell ref="C185:Q185"/>
    <mergeCell ref="C186:Q186"/>
    <mergeCell ref="C187:Q187"/>
    <mergeCell ref="C188:Q188"/>
    <mergeCell ref="B177:U177"/>
    <mergeCell ref="A178:A183"/>
    <mergeCell ref="B178:B183"/>
    <mergeCell ref="C178:Q178"/>
    <mergeCell ref="C179:Q179"/>
    <mergeCell ref="C180:Q180"/>
    <mergeCell ref="C181:Q181"/>
    <mergeCell ref="C182:Q182"/>
    <mergeCell ref="C183:Q183"/>
    <mergeCell ref="A170:A173"/>
    <mergeCell ref="B170:B173"/>
    <mergeCell ref="C170:Q170"/>
    <mergeCell ref="C171:Q171"/>
    <mergeCell ref="C172:Q172"/>
    <mergeCell ref="C173:Q173"/>
    <mergeCell ref="C162:Q162"/>
    <mergeCell ref="C163:Q163"/>
    <mergeCell ref="C164:Q164"/>
    <mergeCell ref="C165:Q165"/>
    <mergeCell ref="C166:Q166"/>
    <mergeCell ref="A167:A169"/>
    <mergeCell ref="B167:B169"/>
    <mergeCell ref="C167:Q167"/>
    <mergeCell ref="C168:Q168"/>
    <mergeCell ref="C169:Q169"/>
    <mergeCell ref="C157:Q157"/>
    <mergeCell ref="C158:Q158"/>
    <mergeCell ref="C159:Q159"/>
    <mergeCell ref="C160:Q160"/>
    <mergeCell ref="C161:Q161"/>
    <mergeCell ref="A141:A166"/>
    <mergeCell ref="B141:B166"/>
    <mergeCell ref="C141:F142"/>
    <mergeCell ref="G141:J141"/>
    <mergeCell ref="N141:N142"/>
    <mergeCell ref="V144:W144"/>
    <mergeCell ref="G148:M148"/>
    <mergeCell ref="N148:P148"/>
    <mergeCell ref="G149:J149"/>
    <mergeCell ref="G150:J150"/>
    <mergeCell ref="G151:J151"/>
    <mergeCell ref="N145:P145"/>
    <mergeCell ref="G146:I146"/>
    <mergeCell ref="K146:L146"/>
    <mergeCell ref="N146:Q146"/>
    <mergeCell ref="H147:I147"/>
    <mergeCell ref="L147:M147"/>
    <mergeCell ref="N147:Q147"/>
    <mergeCell ref="C143:F151"/>
    <mergeCell ref="G143:J143"/>
    <mergeCell ref="R143:R151"/>
    <mergeCell ref="S143:S151"/>
    <mergeCell ref="T143:T151"/>
    <mergeCell ref="U143:U151"/>
    <mergeCell ref="G144:K144"/>
    <mergeCell ref="U152:U154"/>
    <mergeCell ref="G153:K153"/>
    <mergeCell ref="N153:N154"/>
    <mergeCell ref="H154:I154"/>
    <mergeCell ref="C155:Q155"/>
    <mergeCell ref="C156:Q156"/>
    <mergeCell ref="C152:F154"/>
    <mergeCell ref="G152:M152"/>
    <mergeCell ref="P152:Q154"/>
    <mergeCell ref="R152:R154"/>
    <mergeCell ref="S152:S154"/>
    <mergeCell ref="T152:T154"/>
    <mergeCell ref="T124:T125"/>
    <mergeCell ref="U124:U125"/>
    <mergeCell ref="H122:I122"/>
    <mergeCell ref="N122:N123"/>
    <mergeCell ref="P122:Q123"/>
    <mergeCell ref="R122:R123"/>
    <mergeCell ref="S122:S123"/>
    <mergeCell ref="T122:T123"/>
    <mergeCell ref="N144:Q144"/>
    <mergeCell ref="G145:I145"/>
    <mergeCell ref="K145:L145"/>
    <mergeCell ref="P141:Q142"/>
    <mergeCell ref="R141:R142"/>
    <mergeCell ref="S141:S142"/>
    <mergeCell ref="T141:T142"/>
    <mergeCell ref="U141:U142"/>
    <mergeCell ref="H142:I142"/>
    <mergeCell ref="C136:Q136"/>
    <mergeCell ref="C137:Q137"/>
    <mergeCell ref="C138:Q138"/>
    <mergeCell ref="C139:Q139"/>
    <mergeCell ref="C140:Q140"/>
    <mergeCell ref="P118:Q119"/>
    <mergeCell ref="R118:R119"/>
    <mergeCell ref="S118:S119"/>
    <mergeCell ref="T118:T119"/>
    <mergeCell ref="R116:R117"/>
    <mergeCell ref="S116:S117"/>
    <mergeCell ref="T116:T117"/>
    <mergeCell ref="U116:U117"/>
    <mergeCell ref="C128:Q128"/>
    <mergeCell ref="C129:Q129"/>
    <mergeCell ref="C130:Q130"/>
    <mergeCell ref="C131:Q131"/>
    <mergeCell ref="A132:A140"/>
    <mergeCell ref="B132:B140"/>
    <mergeCell ref="C132:Q132"/>
    <mergeCell ref="C133:Q133"/>
    <mergeCell ref="C134:Q134"/>
    <mergeCell ref="C135:Q135"/>
    <mergeCell ref="H125:I125"/>
    <mergeCell ref="C126:F126"/>
    <mergeCell ref="H126:I126"/>
    <mergeCell ref="N126:O126"/>
    <mergeCell ref="P126:Q126"/>
    <mergeCell ref="C127:Q127"/>
    <mergeCell ref="U122:U123"/>
    <mergeCell ref="H123:I123"/>
    <mergeCell ref="C124:F125"/>
    <mergeCell ref="I124:J124"/>
    <mergeCell ref="N124:N125"/>
    <mergeCell ref="P124:Q125"/>
    <mergeCell ref="R124:R125"/>
    <mergeCell ref="S124:S125"/>
    <mergeCell ref="W113:X113"/>
    <mergeCell ref="H117:I117"/>
    <mergeCell ref="C109:Q109"/>
    <mergeCell ref="C110:Q110"/>
    <mergeCell ref="B114:U114"/>
    <mergeCell ref="A115:A131"/>
    <mergeCell ref="B115:B131"/>
    <mergeCell ref="C115:Q115"/>
    <mergeCell ref="C116:F123"/>
    <mergeCell ref="H116:I116"/>
    <mergeCell ref="N116:N117"/>
    <mergeCell ref="P116:Q117"/>
    <mergeCell ref="C106:Q106"/>
    <mergeCell ref="C107:F107"/>
    <mergeCell ref="H107:I107"/>
    <mergeCell ref="N107:O107"/>
    <mergeCell ref="P107:Q107"/>
    <mergeCell ref="C108:F108"/>
    <mergeCell ref="H108:I108"/>
    <mergeCell ref="N108:Q108"/>
    <mergeCell ref="U118:U119"/>
    <mergeCell ref="H119:I119"/>
    <mergeCell ref="H120:I120"/>
    <mergeCell ref="N120:N121"/>
    <mergeCell ref="P120:Q121"/>
    <mergeCell ref="R120:R121"/>
    <mergeCell ref="S120:S121"/>
    <mergeCell ref="T120:T121"/>
    <mergeCell ref="U120:U121"/>
    <mergeCell ref="H121:I121"/>
    <mergeCell ref="H118:I118"/>
    <mergeCell ref="N118:N119"/>
    <mergeCell ref="R103:R105"/>
    <mergeCell ref="S103:S105"/>
    <mergeCell ref="T103:T105"/>
    <mergeCell ref="U103:U105"/>
    <mergeCell ref="H104:I104"/>
    <mergeCell ref="N104:N105"/>
    <mergeCell ref="H105:I105"/>
    <mergeCell ref="R100:R102"/>
    <mergeCell ref="S100:S102"/>
    <mergeCell ref="T100:T102"/>
    <mergeCell ref="U100:U102"/>
    <mergeCell ref="H101:I101"/>
    <mergeCell ref="N101:N102"/>
    <mergeCell ref="H102:I102"/>
    <mergeCell ref="A98:A110"/>
    <mergeCell ref="B98:B110"/>
    <mergeCell ref="C98:Q98"/>
    <mergeCell ref="C99:Q99"/>
    <mergeCell ref="C100:F105"/>
    <mergeCell ref="G100:J100"/>
    <mergeCell ref="K100:M100"/>
    <mergeCell ref="P100:Q102"/>
    <mergeCell ref="G103:J103"/>
    <mergeCell ref="P103:Q105"/>
    <mergeCell ref="A111:A113"/>
    <mergeCell ref="B111:Q113"/>
    <mergeCell ref="R111:U111"/>
    <mergeCell ref="R112:R113"/>
    <mergeCell ref="S112:S113"/>
    <mergeCell ref="T112:T113"/>
    <mergeCell ref="R94:R95"/>
    <mergeCell ref="S94:S95"/>
    <mergeCell ref="T94:T95"/>
    <mergeCell ref="U94:U95"/>
    <mergeCell ref="G95:M95"/>
    <mergeCell ref="C96:Q96"/>
    <mergeCell ref="A92:A97"/>
    <mergeCell ref="B92:B97"/>
    <mergeCell ref="C92:Q92"/>
    <mergeCell ref="C93:Q93"/>
    <mergeCell ref="C94:F95"/>
    <mergeCell ref="H94:I94"/>
    <mergeCell ref="N94:N95"/>
    <mergeCell ref="P94:Q95"/>
    <mergeCell ref="C97:Q97"/>
    <mergeCell ref="A87:A88"/>
    <mergeCell ref="B87:B88"/>
    <mergeCell ref="C87:Q87"/>
    <mergeCell ref="C88:Q88"/>
    <mergeCell ref="A89:A91"/>
    <mergeCell ref="B89:B91"/>
    <mergeCell ref="C89:Q89"/>
    <mergeCell ref="C90:Q90"/>
    <mergeCell ref="C91:Q91"/>
    <mergeCell ref="R82:R83"/>
    <mergeCell ref="S82:S83"/>
    <mergeCell ref="T82:T83"/>
    <mergeCell ref="U82:U83"/>
    <mergeCell ref="G83:M83"/>
    <mergeCell ref="C84:Q84"/>
    <mergeCell ref="A81:A86"/>
    <mergeCell ref="B81:B86"/>
    <mergeCell ref="C81:Q81"/>
    <mergeCell ref="C82:F83"/>
    <mergeCell ref="H82:I82"/>
    <mergeCell ref="N82:N83"/>
    <mergeCell ref="P82:Q83"/>
    <mergeCell ref="C85:Q85"/>
    <mergeCell ref="C86:Q86"/>
    <mergeCell ref="C75:Q75"/>
    <mergeCell ref="A76:A80"/>
    <mergeCell ref="B76:B80"/>
    <mergeCell ref="C76:Q76"/>
    <mergeCell ref="C77:Q77"/>
    <mergeCell ref="C78:Q78"/>
    <mergeCell ref="C79:Q79"/>
    <mergeCell ref="C80:Q80"/>
    <mergeCell ref="A62:A75"/>
    <mergeCell ref="G69:M69"/>
    <mergeCell ref="G70:J70"/>
    <mergeCell ref="O70:P70"/>
    <mergeCell ref="G71:J71"/>
    <mergeCell ref="G72:L72"/>
    <mergeCell ref="G73:J73"/>
    <mergeCell ref="G64:I64"/>
    <mergeCell ref="R64:R74"/>
    <mergeCell ref="S64:S74"/>
    <mergeCell ref="T64:T74"/>
    <mergeCell ref="U64:U74"/>
    <mergeCell ref="G65:L65"/>
    <mergeCell ref="G66:L66"/>
    <mergeCell ref="G67:J67"/>
    <mergeCell ref="G68:J68"/>
    <mergeCell ref="O68:P68"/>
    <mergeCell ref="T54:T55"/>
    <mergeCell ref="U54:U55"/>
    <mergeCell ref="C56:Q56"/>
    <mergeCell ref="C57:Q57"/>
    <mergeCell ref="B61:U61"/>
    <mergeCell ref="B62:B75"/>
    <mergeCell ref="C62:Q62"/>
    <mergeCell ref="C63:Q63"/>
    <mergeCell ref="C64:F74"/>
    <mergeCell ref="L54:L55"/>
    <mergeCell ref="M54:M55"/>
    <mergeCell ref="N54:N55"/>
    <mergeCell ref="P54:Q55"/>
    <mergeCell ref="R54:R55"/>
    <mergeCell ref="S54:S55"/>
    <mergeCell ref="C51:Q51"/>
    <mergeCell ref="C52:Q52"/>
    <mergeCell ref="A53:A57"/>
    <mergeCell ref="B53:B57"/>
    <mergeCell ref="C53:Q53"/>
    <mergeCell ref="C54:F55"/>
    <mergeCell ref="G54:G55"/>
    <mergeCell ref="H54:I55"/>
    <mergeCell ref="J54:J55"/>
    <mergeCell ref="K54:K55"/>
    <mergeCell ref="P47:Q48"/>
    <mergeCell ref="R47:R48"/>
    <mergeCell ref="S47:S48"/>
    <mergeCell ref="T47:T48"/>
    <mergeCell ref="U47:U48"/>
    <mergeCell ref="C49:F49"/>
    <mergeCell ref="G49:I49"/>
    <mergeCell ref="N49:P49"/>
    <mergeCell ref="C50:Q50"/>
    <mergeCell ref="R38:R40"/>
    <mergeCell ref="S38:S40"/>
    <mergeCell ref="E38:F40"/>
    <mergeCell ref="G38:G40"/>
    <mergeCell ref="H38:I40"/>
    <mergeCell ref="J38:J40"/>
    <mergeCell ref="K38:K40"/>
    <mergeCell ref="L38:L40"/>
    <mergeCell ref="C45:Q45"/>
    <mergeCell ref="C46:Q46"/>
    <mergeCell ref="C47:F48"/>
    <mergeCell ref="G47:G48"/>
    <mergeCell ref="H47:I48"/>
    <mergeCell ref="J47:J48"/>
    <mergeCell ref="K47:K48"/>
    <mergeCell ref="L47:L48"/>
    <mergeCell ref="M47:M48"/>
    <mergeCell ref="N47:N48"/>
    <mergeCell ref="C43:F44"/>
    <mergeCell ref="G43:H43"/>
    <mergeCell ref="I43:J43"/>
    <mergeCell ref="K43:M43"/>
    <mergeCell ref="N43:P43"/>
    <mergeCell ref="G44:H44"/>
    <mergeCell ref="I44:J44"/>
    <mergeCell ref="K44:M44"/>
    <mergeCell ref="N44:P44"/>
    <mergeCell ref="O35:O37"/>
    <mergeCell ref="P35:Q37"/>
    <mergeCell ref="R35:R37"/>
    <mergeCell ref="S35:S37"/>
    <mergeCell ref="T35:T37"/>
    <mergeCell ref="U35:U37"/>
    <mergeCell ref="H35:I37"/>
    <mergeCell ref="J35:J37"/>
    <mergeCell ref="K35:K37"/>
    <mergeCell ref="L35:L37"/>
    <mergeCell ref="M35:M37"/>
    <mergeCell ref="N35:N37"/>
    <mergeCell ref="A31:A32"/>
    <mergeCell ref="B31:B32"/>
    <mergeCell ref="C31:Q31"/>
    <mergeCell ref="C32:Q32"/>
    <mergeCell ref="B33:U33"/>
    <mergeCell ref="A34:A52"/>
    <mergeCell ref="B34:B52"/>
    <mergeCell ref="C34:Q34"/>
    <mergeCell ref="E35:F37"/>
    <mergeCell ref="G35:G37"/>
    <mergeCell ref="T38:T40"/>
    <mergeCell ref="U38:U40"/>
    <mergeCell ref="C39:C40"/>
    <mergeCell ref="D39:D40"/>
    <mergeCell ref="C41:Q41"/>
    <mergeCell ref="C42:Q42"/>
    <mergeCell ref="M38:M40"/>
    <mergeCell ref="N38:N40"/>
    <mergeCell ref="O38:O40"/>
    <mergeCell ref="P38:Q40"/>
    <mergeCell ref="H29:I29"/>
    <mergeCell ref="J29:M29"/>
    <mergeCell ref="N29:P29"/>
    <mergeCell ref="H30:I30"/>
    <mergeCell ref="J30:M30"/>
    <mergeCell ref="N30:P30"/>
    <mergeCell ref="U21:U22"/>
    <mergeCell ref="C23:Q23"/>
    <mergeCell ref="C24:Q24"/>
    <mergeCell ref="C25:Q25"/>
    <mergeCell ref="A26:A30"/>
    <mergeCell ref="B26:B30"/>
    <mergeCell ref="C26:Q26"/>
    <mergeCell ref="C27:Q27"/>
    <mergeCell ref="C28:Q28"/>
    <mergeCell ref="C29:F30"/>
    <mergeCell ref="M21:M22"/>
    <mergeCell ref="N21:N22"/>
    <mergeCell ref="P21:Q22"/>
    <mergeCell ref="R21:R22"/>
    <mergeCell ref="S21:S22"/>
    <mergeCell ref="T21:T22"/>
    <mergeCell ref="C21:F22"/>
    <mergeCell ref="G21:G22"/>
    <mergeCell ref="H21:I22"/>
    <mergeCell ref="J21:J22"/>
    <mergeCell ref="K21:K22"/>
    <mergeCell ref="L21:L22"/>
    <mergeCell ref="N19:N20"/>
    <mergeCell ref="P19:Q20"/>
    <mergeCell ref="R19:R20"/>
    <mergeCell ref="S19:S20"/>
    <mergeCell ref="T19:T20"/>
    <mergeCell ref="U19:U20"/>
    <mergeCell ref="A18:A25"/>
    <mergeCell ref="B18:B25"/>
    <mergeCell ref="C18:Q18"/>
    <mergeCell ref="C19:F20"/>
    <mergeCell ref="G19:G20"/>
    <mergeCell ref="H19:I20"/>
    <mergeCell ref="J19:J20"/>
    <mergeCell ref="K19:K20"/>
    <mergeCell ref="L19:L20"/>
    <mergeCell ref="M19:M20"/>
    <mergeCell ref="U12:U13"/>
    <mergeCell ref="C14:Q14"/>
    <mergeCell ref="C15:Q15"/>
    <mergeCell ref="C16:Q16"/>
    <mergeCell ref="C17:F17"/>
    <mergeCell ref="G17:I17"/>
    <mergeCell ref="N17:P17"/>
    <mergeCell ref="M12:M13"/>
    <mergeCell ref="N12:N13"/>
    <mergeCell ref="P12:Q13"/>
    <mergeCell ref="R12:R13"/>
    <mergeCell ref="S12:S13"/>
    <mergeCell ref="T12:T13"/>
    <mergeCell ref="C10:Q10"/>
    <mergeCell ref="A11:A17"/>
    <mergeCell ref="B11:B17"/>
    <mergeCell ref="C11:Q11"/>
    <mergeCell ref="C12:F13"/>
    <mergeCell ref="G12:G13"/>
    <mergeCell ref="H12:I13"/>
    <mergeCell ref="J12:J13"/>
    <mergeCell ref="K12:K13"/>
    <mergeCell ref="L12:L13"/>
    <mergeCell ref="B6:U6"/>
    <mergeCell ref="C7:Q7"/>
    <mergeCell ref="A8:A9"/>
    <mergeCell ref="B8:B9"/>
    <mergeCell ref="C8:Q8"/>
    <mergeCell ref="C9:Q9"/>
    <mergeCell ref="A1:U1"/>
    <mergeCell ref="H2:J2"/>
    <mergeCell ref="L2:M2"/>
    <mergeCell ref="N2:P2"/>
    <mergeCell ref="A3:A5"/>
    <mergeCell ref="B3:Q5"/>
    <mergeCell ref="R3:U3"/>
    <mergeCell ref="R4:R5"/>
    <mergeCell ref="S4:S5"/>
    <mergeCell ref="T4:T5"/>
    <mergeCell ref="C444:Q444"/>
    <mergeCell ref="C445:Q445"/>
    <mergeCell ref="C446:Q446"/>
    <mergeCell ref="C447:Q447"/>
    <mergeCell ref="C424:Q424"/>
    <mergeCell ref="C425:Q425"/>
    <mergeCell ref="A426:A429"/>
    <mergeCell ref="B426:B429"/>
    <mergeCell ref="C426:Q426"/>
    <mergeCell ref="C427:Q427"/>
    <mergeCell ref="C428:Q428"/>
    <mergeCell ref="C429:Q429"/>
    <mergeCell ref="C430:Q430"/>
    <mergeCell ref="A431:A432"/>
    <mergeCell ref="B431:B432"/>
    <mergeCell ref="C431:Q431"/>
    <mergeCell ref="C432:Q432"/>
    <mergeCell ref="A433:A435"/>
    <mergeCell ref="B433:B435"/>
    <mergeCell ref="C433:Q433"/>
    <mergeCell ref="C434:Q434"/>
    <mergeCell ref="C435:Q435"/>
    <mergeCell ref="A448:A449"/>
    <mergeCell ref="B448:B449"/>
    <mergeCell ref="C448:Q448"/>
    <mergeCell ref="C449:Q449"/>
    <mergeCell ref="B454:Q454"/>
    <mergeCell ref="B455:Q455"/>
    <mergeCell ref="B456:Q456"/>
    <mergeCell ref="M467:U467"/>
    <mergeCell ref="M468:U468"/>
    <mergeCell ref="M469:U469"/>
    <mergeCell ref="F467:L467"/>
    <mergeCell ref="F468:L468"/>
    <mergeCell ref="F469:L469"/>
    <mergeCell ref="B467:E467"/>
    <mergeCell ref="B468:E468"/>
    <mergeCell ref="B469:E469"/>
    <mergeCell ref="C436:Q436"/>
    <mergeCell ref="A437:A438"/>
    <mergeCell ref="B437:B438"/>
    <mergeCell ref="C437:Q437"/>
    <mergeCell ref="C438:Q438"/>
    <mergeCell ref="A439:A441"/>
    <mergeCell ref="B439:B441"/>
    <mergeCell ref="C439:Q439"/>
    <mergeCell ref="C440:Q440"/>
    <mergeCell ref="C441:Q441"/>
    <mergeCell ref="A442:A443"/>
    <mergeCell ref="B442:B443"/>
    <mergeCell ref="C442:Q442"/>
    <mergeCell ref="C443:Q443"/>
    <mergeCell ref="A444:A447"/>
    <mergeCell ref="B444:B447"/>
  </mergeCells>
  <phoneticPr fontId="4"/>
  <dataValidations disablePrompts="1" count="3">
    <dataValidation type="list" allowBlank="1" showInputMessage="1" showErrorMessage="1" sqref="L144" xr:uid="{00000000-0002-0000-0200-000000000000}">
      <formula1>$M$143:$M$146</formula1>
    </dataValidation>
    <dataValidation type="list" allowBlank="1" showInputMessage="1" showErrorMessage="1" sqref="R7:U11 L17 J17 R14:U16 R18:U18 R350:U384 S12 R23:U25 R26 R27:U28 R29:S30 R32:U32 R31 R34:U34 R41:U42 R43:S44 R45:U46 L49 S21 R51:U53 S35:S37 S47 S320 R62:U74 R76:U81 S54 R84:U93 S82 R96:U99 R106:U106 C35:C40 R127:U140 R178:U196 R389:U410 S107 R226:U234 R240:U240 R255:U261 S94 F205 F208 R264:U264 R262:T263 U267 R294:U307 R309:U312 F202 S292 R319:T319 R344:U348 F199 R56:U57 R109:T110 R167:T173 R210:U221 R265:T269 R273:T273 R322:U326 S19 J49 R155:U166 R415:U420 R422:U449" xr:uid="{00000000-0002-0000-0200-000001000000}">
      <formula1>"○"</formula1>
    </dataValidation>
    <dataValidation allowBlank="1" showInputMessage="1" showErrorMessage="1" prompt="選択されたセルは自動的に計算結果が入力されます" sqref="L411 L413 P411 P413 N293:Q293 L318 L315 P313:Q318 L288 L285 P235 L282 L279 L102 P94 P54 P35:P36 P12 P19 P38:P40 P341 P21 P47 L105 P107 P100:Q105 P120 P118 P116 L116 L120 P126 L118 L124 P124 L276 N108:Q108 P152 L291 P292 N321:Q321 P320 P122 L122 P274:Q291 P141 P241 P252 P330 P82" xr:uid="{00000000-0002-0000-0200-000002000000}"/>
  </dataValidations>
  <pageMargins left="0.44687500000000002" right="0.23622047244094491" top="0.74803149606299213" bottom="0.74803149606299213" header="0.31496062992125984" footer="0.31496062992125984"/>
  <pageSetup paperSize="9" scale="65" fitToHeight="0" orientation="portrait" r:id="rId1"/>
  <headerFooter differentFirst="1" alignWithMargins="0"/>
  <rowBreaks count="8" manualBreakCount="8">
    <brk id="57" max="20" man="1"/>
    <brk id="110" max="20" man="1"/>
    <brk id="173" max="20" man="1"/>
    <brk id="221" max="20" man="1"/>
    <brk id="269" max="20" man="1"/>
    <brk id="326" max="20" man="1"/>
    <brk id="384" max="20" man="1"/>
    <brk id="44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6</xdr:col>
                    <xdr:colOff>830580</xdr:colOff>
                    <xdr:row>145</xdr:row>
                    <xdr:rowOff>220980</xdr:rowOff>
                  </from>
                  <to>
                    <xdr:col>6</xdr:col>
                    <xdr:colOff>1097280</xdr:colOff>
                    <xdr:row>147</xdr:row>
                    <xdr:rowOff>0</xdr:rowOff>
                  </to>
                </anchor>
              </controlPr>
            </control>
          </mc:Choice>
        </mc:AlternateContent>
        <mc:AlternateContent xmlns:mc="http://schemas.openxmlformats.org/markup-compatibility/2006">
          <mc:Choice Requires="x14">
            <control shapeId="34818" r:id="rId5" name="Check Box 2">
              <controlPr locked="0" defaultSize="0" autoFill="0" autoLine="0" autoPict="0">
                <anchor moveWithCells="1">
                  <from>
                    <xdr:col>9</xdr:col>
                    <xdr:colOff>60960</xdr:colOff>
                    <xdr:row>145</xdr:row>
                    <xdr:rowOff>220980</xdr:rowOff>
                  </from>
                  <to>
                    <xdr:col>10</xdr:col>
                    <xdr:colOff>38100</xdr:colOff>
                    <xdr:row>147</xdr:row>
                    <xdr:rowOff>0</xdr:rowOff>
                  </to>
                </anchor>
              </controlPr>
            </control>
          </mc:Choice>
        </mc:AlternateContent>
        <mc:AlternateContent xmlns:mc="http://schemas.openxmlformats.org/markup-compatibility/2006">
          <mc:Choice Requires="x14">
            <control shapeId="34819" r:id="rId6" name="Check Box 3">
              <controlPr locked="0" defaultSize="0" autoFill="0" autoLine="0" autoPict="0">
                <anchor moveWithCells="1">
                  <from>
                    <xdr:col>10</xdr:col>
                    <xdr:colOff>723900</xdr:colOff>
                    <xdr:row>146</xdr:row>
                    <xdr:rowOff>0</xdr:rowOff>
                  </from>
                  <to>
                    <xdr:col>10</xdr:col>
                    <xdr:colOff>952500</xdr:colOff>
                    <xdr:row>147</xdr:row>
                    <xdr:rowOff>7620</xdr:rowOff>
                  </to>
                </anchor>
              </controlPr>
            </control>
          </mc:Choice>
        </mc:AlternateContent>
        <mc:AlternateContent xmlns:mc="http://schemas.openxmlformats.org/markup-compatibility/2006">
          <mc:Choice Requires="x14">
            <control shapeId="34820" r:id="rId7" name="Check Box 4">
              <controlPr locked="0" defaultSize="0" autoFill="0" autoLine="0" autoPict="0">
                <anchor moveWithCells="1">
                  <from>
                    <xdr:col>9</xdr:col>
                    <xdr:colOff>106680</xdr:colOff>
                    <xdr:row>261</xdr:row>
                    <xdr:rowOff>7620</xdr:rowOff>
                  </from>
                  <to>
                    <xdr:col>10</xdr:col>
                    <xdr:colOff>83820</xdr:colOff>
                    <xdr:row>262</xdr:row>
                    <xdr:rowOff>7620</xdr:rowOff>
                  </to>
                </anchor>
              </controlPr>
            </control>
          </mc:Choice>
        </mc:AlternateContent>
        <mc:AlternateContent xmlns:mc="http://schemas.openxmlformats.org/markup-compatibility/2006">
          <mc:Choice Requires="x14">
            <control shapeId="34821" r:id="rId8" name="Check Box 5">
              <controlPr locked="0" defaultSize="0" autoFill="0" autoLine="0" autoPict="0">
                <anchor moveWithCells="1">
                  <from>
                    <xdr:col>10</xdr:col>
                    <xdr:colOff>784860</xdr:colOff>
                    <xdr:row>261</xdr:row>
                    <xdr:rowOff>7620</xdr:rowOff>
                  </from>
                  <to>
                    <xdr:col>10</xdr:col>
                    <xdr:colOff>990600</xdr:colOff>
                    <xdr:row>262</xdr:row>
                    <xdr:rowOff>7620</xdr:rowOff>
                  </to>
                </anchor>
              </controlPr>
            </control>
          </mc:Choice>
        </mc:AlternateContent>
        <mc:AlternateContent xmlns:mc="http://schemas.openxmlformats.org/markup-compatibility/2006">
          <mc:Choice Requires="x14">
            <control shapeId="34822" r:id="rId9" name="Check Box 6">
              <controlPr locked="0" defaultSize="0" autoFill="0" autoLine="0" autoPict="0">
                <anchor moveWithCells="1">
                  <from>
                    <xdr:col>5</xdr:col>
                    <xdr:colOff>45720</xdr:colOff>
                    <xdr:row>392</xdr:row>
                    <xdr:rowOff>220980</xdr:rowOff>
                  </from>
                  <to>
                    <xdr:col>6</xdr:col>
                    <xdr:colOff>106680</xdr:colOff>
                    <xdr:row>393</xdr:row>
                    <xdr:rowOff>213360</xdr:rowOff>
                  </to>
                </anchor>
              </controlPr>
            </control>
          </mc:Choice>
        </mc:AlternateContent>
        <mc:AlternateContent xmlns:mc="http://schemas.openxmlformats.org/markup-compatibility/2006">
          <mc:Choice Requires="x14">
            <control shapeId="34823" r:id="rId10" name="Check Box 7">
              <controlPr locked="0" defaultSize="0" autoFill="0" autoLine="0" autoPict="0">
                <anchor moveWithCells="1">
                  <from>
                    <xdr:col>5</xdr:col>
                    <xdr:colOff>45720</xdr:colOff>
                    <xdr:row>394</xdr:row>
                    <xdr:rowOff>0</xdr:rowOff>
                  </from>
                  <to>
                    <xdr:col>6</xdr:col>
                    <xdr:colOff>175260</xdr:colOff>
                    <xdr:row>394</xdr:row>
                    <xdr:rowOff>220980</xdr:rowOff>
                  </to>
                </anchor>
              </controlPr>
            </control>
          </mc:Choice>
        </mc:AlternateContent>
        <mc:AlternateContent xmlns:mc="http://schemas.openxmlformats.org/markup-compatibility/2006">
          <mc:Choice Requires="x14">
            <control shapeId="34824" r:id="rId11" name="Check Box 8">
              <controlPr locked="0" defaultSize="0" autoFill="0" autoLine="0" autoPict="0">
                <anchor moveWithCells="1">
                  <from>
                    <xdr:col>5</xdr:col>
                    <xdr:colOff>45720</xdr:colOff>
                    <xdr:row>395</xdr:row>
                    <xdr:rowOff>0</xdr:rowOff>
                  </from>
                  <to>
                    <xdr:col>6</xdr:col>
                    <xdr:colOff>175260</xdr:colOff>
                    <xdr:row>395</xdr:row>
                    <xdr:rowOff>220980</xdr:rowOff>
                  </to>
                </anchor>
              </controlPr>
            </control>
          </mc:Choice>
        </mc:AlternateContent>
        <mc:AlternateContent xmlns:mc="http://schemas.openxmlformats.org/markup-compatibility/2006">
          <mc:Choice Requires="x14">
            <control shapeId="34825" r:id="rId12" name="Check Box 9">
              <controlPr locked="0" defaultSize="0" autoFill="0" autoLine="0" autoPict="0">
                <anchor moveWithCells="1">
                  <from>
                    <xdr:col>5</xdr:col>
                    <xdr:colOff>45720</xdr:colOff>
                    <xdr:row>396</xdr:row>
                    <xdr:rowOff>0</xdr:rowOff>
                  </from>
                  <to>
                    <xdr:col>6</xdr:col>
                    <xdr:colOff>160020</xdr:colOff>
                    <xdr:row>396</xdr:row>
                    <xdr:rowOff>220980</xdr:rowOff>
                  </to>
                </anchor>
              </controlPr>
            </control>
          </mc:Choice>
        </mc:AlternateContent>
        <mc:AlternateContent xmlns:mc="http://schemas.openxmlformats.org/markup-compatibility/2006">
          <mc:Choice Requires="x14">
            <control shapeId="34826" r:id="rId13" name="Check Box 10">
              <controlPr locked="0" defaultSize="0" autoFill="0" autoLine="0" autoPict="0">
                <anchor moveWithCells="1">
                  <from>
                    <xdr:col>5</xdr:col>
                    <xdr:colOff>45720</xdr:colOff>
                    <xdr:row>397</xdr:row>
                    <xdr:rowOff>0</xdr:rowOff>
                  </from>
                  <to>
                    <xdr:col>6</xdr:col>
                    <xdr:colOff>175260</xdr:colOff>
                    <xdr:row>397</xdr:row>
                    <xdr:rowOff>213360</xdr:rowOff>
                  </to>
                </anchor>
              </controlPr>
            </control>
          </mc:Choice>
        </mc:AlternateContent>
        <mc:AlternateContent xmlns:mc="http://schemas.openxmlformats.org/markup-compatibility/2006">
          <mc:Choice Requires="x14">
            <control shapeId="34827" r:id="rId14" name="Check Box 11">
              <controlPr locked="0" defaultSize="0" autoFill="0" autoLine="0" autoPict="0">
                <anchor moveWithCells="1">
                  <from>
                    <xdr:col>10</xdr:col>
                    <xdr:colOff>266700</xdr:colOff>
                    <xdr:row>393</xdr:row>
                    <xdr:rowOff>7620</xdr:rowOff>
                  </from>
                  <to>
                    <xdr:col>10</xdr:col>
                    <xdr:colOff>571500</xdr:colOff>
                    <xdr:row>393</xdr:row>
                    <xdr:rowOff>213360</xdr:rowOff>
                  </to>
                </anchor>
              </controlPr>
            </control>
          </mc:Choice>
        </mc:AlternateContent>
        <mc:AlternateContent xmlns:mc="http://schemas.openxmlformats.org/markup-compatibility/2006">
          <mc:Choice Requires="x14">
            <control shapeId="34828" r:id="rId15" name="Check Box 12">
              <controlPr locked="0" defaultSize="0" autoFill="0" autoLine="0" autoPict="0">
                <anchor moveWithCells="1">
                  <from>
                    <xdr:col>10</xdr:col>
                    <xdr:colOff>190500</xdr:colOff>
                    <xdr:row>406</xdr:row>
                    <xdr:rowOff>0</xdr:rowOff>
                  </from>
                  <to>
                    <xdr:col>10</xdr:col>
                    <xdr:colOff>495300</xdr:colOff>
                    <xdr:row>407</xdr:row>
                    <xdr:rowOff>0</xdr:rowOff>
                  </to>
                </anchor>
              </controlPr>
            </control>
          </mc:Choice>
        </mc:AlternateContent>
        <mc:AlternateContent xmlns:mc="http://schemas.openxmlformats.org/markup-compatibility/2006">
          <mc:Choice Requires="x14">
            <control shapeId="34829" r:id="rId16" name="Check Box 13">
              <controlPr locked="0" defaultSize="0" autoFill="0" autoLine="0" autoPict="0">
                <anchor moveWithCells="1">
                  <from>
                    <xdr:col>5</xdr:col>
                    <xdr:colOff>45720</xdr:colOff>
                    <xdr:row>406</xdr:row>
                    <xdr:rowOff>7620</xdr:rowOff>
                  </from>
                  <to>
                    <xdr:col>6</xdr:col>
                    <xdr:colOff>76200</xdr:colOff>
                    <xdr:row>406</xdr:row>
                    <xdr:rowOff>220980</xdr:rowOff>
                  </to>
                </anchor>
              </controlPr>
            </control>
          </mc:Choice>
        </mc:AlternateContent>
        <mc:AlternateContent xmlns:mc="http://schemas.openxmlformats.org/markup-compatibility/2006">
          <mc:Choice Requires="x14">
            <control shapeId="34830" r:id="rId17" name="Check Box 14">
              <controlPr locked="0" defaultSize="0" autoFill="0" autoLine="0" autoPict="0">
                <anchor moveWithCells="1">
                  <from>
                    <xdr:col>12</xdr:col>
                    <xdr:colOff>7620</xdr:colOff>
                    <xdr:row>261</xdr:row>
                    <xdr:rowOff>0</xdr:rowOff>
                  </from>
                  <to>
                    <xdr:col>12</xdr:col>
                    <xdr:colOff>297180</xdr:colOff>
                    <xdr:row>262</xdr:row>
                    <xdr:rowOff>0</xdr:rowOff>
                  </to>
                </anchor>
              </controlPr>
            </control>
          </mc:Choice>
        </mc:AlternateContent>
        <mc:AlternateContent xmlns:mc="http://schemas.openxmlformats.org/markup-compatibility/2006">
          <mc:Choice Requires="x14">
            <control shapeId="34831" r:id="rId18" name="Check Box 15">
              <controlPr locked="0" defaultSize="0" autoFill="0" autoLine="0" autoPict="0">
                <anchor moveWithCells="1">
                  <from>
                    <xdr:col>9</xdr:col>
                    <xdr:colOff>106680</xdr:colOff>
                    <xdr:row>264</xdr:row>
                    <xdr:rowOff>0</xdr:rowOff>
                  </from>
                  <to>
                    <xdr:col>10</xdr:col>
                    <xdr:colOff>83820</xdr:colOff>
                    <xdr:row>265</xdr:row>
                    <xdr:rowOff>0</xdr:rowOff>
                  </to>
                </anchor>
              </controlPr>
            </control>
          </mc:Choice>
        </mc:AlternateContent>
        <mc:AlternateContent xmlns:mc="http://schemas.openxmlformats.org/markup-compatibility/2006">
          <mc:Choice Requires="x14">
            <control shapeId="34832" r:id="rId19" name="Check Box 16">
              <controlPr locked="0" defaultSize="0" autoFill="0" autoLine="0" autoPict="0">
                <anchor moveWithCells="1">
                  <from>
                    <xdr:col>10</xdr:col>
                    <xdr:colOff>784860</xdr:colOff>
                    <xdr:row>264</xdr:row>
                    <xdr:rowOff>7620</xdr:rowOff>
                  </from>
                  <to>
                    <xdr:col>10</xdr:col>
                    <xdr:colOff>990600</xdr:colOff>
                    <xdr:row>265</xdr:row>
                    <xdr:rowOff>0</xdr:rowOff>
                  </to>
                </anchor>
              </controlPr>
            </control>
          </mc:Choice>
        </mc:AlternateContent>
        <mc:AlternateContent xmlns:mc="http://schemas.openxmlformats.org/markup-compatibility/2006">
          <mc:Choice Requires="x14">
            <control shapeId="34833" r:id="rId20" name="Check Box 17">
              <controlPr locked="0" defaultSize="0" autoFill="0" autoLine="0" autoPict="0">
                <anchor moveWithCells="1">
                  <from>
                    <xdr:col>12</xdr:col>
                    <xdr:colOff>22860</xdr:colOff>
                    <xdr:row>264</xdr:row>
                    <xdr:rowOff>0</xdr:rowOff>
                  </from>
                  <to>
                    <xdr:col>12</xdr:col>
                    <xdr:colOff>304800</xdr:colOff>
                    <xdr:row>265</xdr:row>
                    <xdr:rowOff>0</xdr:rowOff>
                  </to>
                </anchor>
              </controlPr>
            </control>
          </mc:Choice>
        </mc:AlternateContent>
        <mc:AlternateContent xmlns:mc="http://schemas.openxmlformats.org/markup-compatibility/2006">
          <mc:Choice Requires="x14">
            <control shapeId="34834" r:id="rId21" name="Check Box 18">
              <controlPr locked="0" defaultSize="0" autoFill="0" autoLine="0" autoPict="0">
                <anchor moveWithCells="1">
                  <from>
                    <xdr:col>9</xdr:col>
                    <xdr:colOff>106680</xdr:colOff>
                    <xdr:row>267</xdr:row>
                    <xdr:rowOff>0</xdr:rowOff>
                  </from>
                  <to>
                    <xdr:col>10</xdr:col>
                    <xdr:colOff>83820</xdr:colOff>
                    <xdr:row>268</xdr:row>
                    <xdr:rowOff>7620</xdr:rowOff>
                  </to>
                </anchor>
              </controlPr>
            </control>
          </mc:Choice>
        </mc:AlternateContent>
        <mc:AlternateContent xmlns:mc="http://schemas.openxmlformats.org/markup-compatibility/2006">
          <mc:Choice Requires="x14">
            <control shapeId="34835" r:id="rId22" name="Check Box 19">
              <controlPr locked="0" defaultSize="0" autoFill="0" autoLine="0" autoPict="0">
                <anchor moveWithCells="1">
                  <from>
                    <xdr:col>10</xdr:col>
                    <xdr:colOff>784860</xdr:colOff>
                    <xdr:row>267</xdr:row>
                    <xdr:rowOff>0</xdr:rowOff>
                  </from>
                  <to>
                    <xdr:col>10</xdr:col>
                    <xdr:colOff>990600</xdr:colOff>
                    <xdr:row>268</xdr:row>
                    <xdr:rowOff>0</xdr:rowOff>
                  </to>
                </anchor>
              </controlPr>
            </control>
          </mc:Choice>
        </mc:AlternateContent>
        <mc:AlternateContent xmlns:mc="http://schemas.openxmlformats.org/markup-compatibility/2006">
          <mc:Choice Requires="x14">
            <control shapeId="34836" r:id="rId23" name="Check Box 20">
              <controlPr locked="0" defaultSize="0" autoFill="0" autoLine="0" autoPict="0">
                <anchor moveWithCells="1">
                  <from>
                    <xdr:col>12</xdr:col>
                    <xdr:colOff>22860</xdr:colOff>
                    <xdr:row>266</xdr:row>
                    <xdr:rowOff>213360</xdr:rowOff>
                  </from>
                  <to>
                    <xdr:col>12</xdr:col>
                    <xdr:colOff>304800</xdr:colOff>
                    <xdr:row>267</xdr:row>
                    <xdr:rowOff>220980</xdr:rowOff>
                  </to>
                </anchor>
              </controlPr>
            </control>
          </mc:Choice>
        </mc:AlternateContent>
        <mc:AlternateContent xmlns:mc="http://schemas.openxmlformats.org/markup-compatibility/2006">
          <mc:Choice Requires="x14">
            <control shapeId="34837" r:id="rId24" name="Check Box 21">
              <controlPr locked="0" defaultSize="0" autoFill="0" autoLine="0" autoPict="0">
                <anchor moveWithCells="1">
                  <from>
                    <xdr:col>6</xdr:col>
                    <xdr:colOff>7620</xdr:colOff>
                    <xdr:row>273</xdr:row>
                    <xdr:rowOff>7620</xdr:rowOff>
                  </from>
                  <to>
                    <xdr:col>6</xdr:col>
                    <xdr:colOff>312420</xdr:colOff>
                    <xdr:row>274</xdr:row>
                    <xdr:rowOff>22860</xdr:rowOff>
                  </to>
                </anchor>
              </controlPr>
            </control>
          </mc:Choice>
        </mc:AlternateContent>
        <mc:AlternateContent xmlns:mc="http://schemas.openxmlformats.org/markup-compatibility/2006">
          <mc:Choice Requires="x14">
            <control shapeId="34838" r:id="rId25" name="Check Box 22">
              <controlPr locked="0" defaultSize="0" autoFill="0" autoLine="0" autoPict="0">
                <anchor moveWithCells="1">
                  <from>
                    <xdr:col>6</xdr:col>
                    <xdr:colOff>0</xdr:colOff>
                    <xdr:row>276</xdr:row>
                    <xdr:rowOff>7620</xdr:rowOff>
                  </from>
                  <to>
                    <xdr:col>6</xdr:col>
                    <xdr:colOff>304800</xdr:colOff>
                    <xdr:row>277</xdr:row>
                    <xdr:rowOff>7620</xdr:rowOff>
                  </to>
                </anchor>
              </controlPr>
            </control>
          </mc:Choice>
        </mc:AlternateContent>
        <mc:AlternateContent xmlns:mc="http://schemas.openxmlformats.org/markup-compatibility/2006">
          <mc:Choice Requires="x14">
            <control shapeId="34839" r:id="rId26" name="Check Box 23">
              <controlPr locked="0" defaultSize="0" autoFill="0" autoLine="0" autoPict="0">
                <anchor moveWithCells="1">
                  <from>
                    <xdr:col>9</xdr:col>
                    <xdr:colOff>106680</xdr:colOff>
                    <xdr:row>296</xdr:row>
                    <xdr:rowOff>213360</xdr:rowOff>
                  </from>
                  <to>
                    <xdr:col>10</xdr:col>
                    <xdr:colOff>83820</xdr:colOff>
                    <xdr:row>297</xdr:row>
                    <xdr:rowOff>220980</xdr:rowOff>
                  </to>
                </anchor>
              </controlPr>
            </control>
          </mc:Choice>
        </mc:AlternateContent>
        <mc:AlternateContent xmlns:mc="http://schemas.openxmlformats.org/markup-compatibility/2006">
          <mc:Choice Requires="x14">
            <control shapeId="34840" r:id="rId27" name="Check Box 24">
              <controlPr locked="0" defaultSize="0" autoFill="0" autoLine="0" autoPict="0">
                <anchor moveWithCells="1">
                  <from>
                    <xdr:col>10</xdr:col>
                    <xdr:colOff>784860</xdr:colOff>
                    <xdr:row>297</xdr:row>
                    <xdr:rowOff>0</xdr:rowOff>
                  </from>
                  <to>
                    <xdr:col>10</xdr:col>
                    <xdr:colOff>990600</xdr:colOff>
                    <xdr:row>298</xdr:row>
                    <xdr:rowOff>0</xdr:rowOff>
                  </to>
                </anchor>
              </controlPr>
            </control>
          </mc:Choice>
        </mc:AlternateContent>
        <mc:AlternateContent xmlns:mc="http://schemas.openxmlformats.org/markup-compatibility/2006">
          <mc:Choice Requires="x14">
            <control shapeId="34841" r:id="rId28" name="Check Box 25">
              <controlPr locked="0" defaultSize="0" autoFill="0" autoLine="0" autoPict="0">
                <anchor moveWithCells="1">
                  <from>
                    <xdr:col>12</xdr:col>
                    <xdr:colOff>7620</xdr:colOff>
                    <xdr:row>297</xdr:row>
                    <xdr:rowOff>0</xdr:rowOff>
                  </from>
                  <to>
                    <xdr:col>12</xdr:col>
                    <xdr:colOff>297180</xdr:colOff>
                    <xdr:row>298</xdr:row>
                    <xdr:rowOff>7620</xdr:rowOff>
                  </to>
                </anchor>
              </controlPr>
            </control>
          </mc:Choice>
        </mc:AlternateContent>
        <mc:AlternateContent xmlns:mc="http://schemas.openxmlformats.org/markup-compatibility/2006">
          <mc:Choice Requires="x14">
            <control shapeId="34842" r:id="rId29" name="Check Box 26">
              <controlPr locked="0" defaultSize="0" autoFill="0" autoLine="0" autoPict="0">
                <anchor moveWithCells="1">
                  <from>
                    <xdr:col>9</xdr:col>
                    <xdr:colOff>106680</xdr:colOff>
                    <xdr:row>300</xdr:row>
                    <xdr:rowOff>0</xdr:rowOff>
                  </from>
                  <to>
                    <xdr:col>10</xdr:col>
                    <xdr:colOff>83820</xdr:colOff>
                    <xdr:row>301</xdr:row>
                    <xdr:rowOff>7620</xdr:rowOff>
                  </to>
                </anchor>
              </controlPr>
            </control>
          </mc:Choice>
        </mc:AlternateContent>
        <mc:AlternateContent xmlns:mc="http://schemas.openxmlformats.org/markup-compatibility/2006">
          <mc:Choice Requires="x14">
            <control shapeId="34843" r:id="rId30" name="Check Box 27">
              <controlPr locked="0" defaultSize="0" autoFill="0" autoLine="0" autoPict="0">
                <anchor moveWithCells="1">
                  <from>
                    <xdr:col>10</xdr:col>
                    <xdr:colOff>784860</xdr:colOff>
                    <xdr:row>300</xdr:row>
                    <xdr:rowOff>7620</xdr:rowOff>
                  </from>
                  <to>
                    <xdr:col>10</xdr:col>
                    <xdr:colOff>990600</xdr:colOff>
                    <xdr:row>301</xdr:row>
                    <xdr:rowOff>7620</xdr:rowOff>
                  </to>
                </anchor>
              </controlPr>
            </control>
          </mc:Choice>
        </mc:AlternateContent>
        <mc:AlternateContent xmlns:mc="http://schemas.openxmlformats.org/markup-compatibility/2006">
          <mc:Choice Requires="x14">
            <control shapeId="34844" r:id="rId31" name="Check Box 28">
              <controlPr locked="0" defaultSize="0" autoFill="0" autoLine="0" autoPict="0">
                <anchor moveWithCells="1">
                  <from>
                    <xdr:col>12</xdr:col>
                    <xdr:colOff>7620</xdr:colOff>
                    <xdr:row>299</xdr:row>
                    <xdr:rowOff>220980</xdr:rowOff>
                  </from>
                  <to>
                    <xdr:col>12</xdr:col>
                    <xdr:colOff>297180</xdr:colOff>
                    <xdr:row>301</xdr:row>
                    <xdr:rowOff>0</xdr:rowOff>
                  </to>
                </anchor>
              </controlPr>
            </control>
          </mc:Choice>
        </mc:AlternateContent>
        <mc:AlternateContent xmlns:mc="http://schemas.openxmlformats.org/markup-compatibility/2006">
          <mc:Choice Requires="x14">
            <control shapeId="34845" r:id="rId32" name="Check Box 29">
              <controlPr locked="0" defaultSize="0" autoFill="0" autoLine="0" autoPict="0">
                <anchor moveWithCells="1">
                  <from>
                    <xdr:col>6</xdr:col>
                    <xdr:colOff>0</xdr:colOff>
                    <xdr:row>312</xdr:row>
                    <xdr:rowOff>22860</xdr:rowOff>
                  </from>
                  <to>
                    <xdr:col>6</xdr:col>
                    <xdr:colOff>304800</xdr:colOff>
                    <xdr:row>313</xdr:row>
                    <xdr:rowOff>22860</xdr:rowOff>
                  </to>
                </anchor>
              </controlPr>
            </control>
          </mc:Choice>
        </mc:AlternateContent>
        <mc:AlternateContent xmlns:mc="http://schemas.openxmlformats.org/markup-compatibility/2006">
          <mc:Choice Requires="x14">
            <control shapeId="34846" r:id="rId33" name="Check Box 30">
              <controlPr locked="0" defaultSize="0" autoFill="0" autoLine="0" autoPict="0">
                <anchor moveWithCells="1">
                  <from>
                    <xdr:col>6</xdr:col>
                    <xdr:colOff>0</xdr:colOff>
                    <xdr:row>315</xdr:row>
                    <xdr:rowOff>0</xdr:rowOff>
                  </from>
                  <to>
                    <xdr:col>6</xdr:col>
                    <xdr:colOff>304800</xdr:colOff>
                    <xdr:row>316</xdr:row>
                    <xdr:rowOff>22860</xdr:rowOff>
                  </to>
                </anchor>
              </controlPr>
            </control>
          </mc:Choice>
        </mc:AlternateContent>
        <mc:AlternateContent xmlns:mc="http://schemas.openxmlformats.org/markup-compatibility/2006">
          <mc:Choice Requires="x14">
            <control shapeId="34847" r:id="rId34" name="Check Box 31">
              <controlPr locked="0" defaultSize="0" autoFill="0" autoLine="0" autoPict="0">
                <anchor moveWithCells="1">
                  <from>
                    <xdr:col>9</xdr:col>
                    <xdr:colOff>45720</xdr:colOff>
                    <xdr:row>333</xdr:row>
                    <xdr:rowOff>220980</xdr:rowOff>
                  </from>
                  <to>
                    <xdr:col>10</xdr:col>
                    <xdr:colOff>30480</xdr:colOff>
                    <xdr:row>334</xdr:row>
                    <xdr:rowOff>198120</xdr:rowOff>
                  </to>
                </anchor>
              </controlPr>
            </control>
          </mc:Choice>
        </mc:AlternateContent>
        <mc:AlternateContent xmlns:mc="http://schemas.openxmlformats.org/markup-compatibility/2006">
          <mc:Choice Requires="x14">
            <control shapeId="34848" r:id="rId35" name="Check Box 32">
              <controlPr locked="0" defaultSize="0" autoFill="0" autoLine="0" autoPict="0">
                <anchor moveWithCells="1">
                  <from>
                    <xdr:col>6</xdr:col>
                    <xdr:colOff>7620</xdr:colOff>
                    <xdr:row>279</xdr:row>
                    <xdr:rowOff>0</xdr:rowOff>
                  </from>
                  <to>
                    <xdr:col>6</xdr:col>
                    <xdr:colOff>312420</xdr:colOff>
                    <xdr:row>280</xdr:row>
                    <xdr:rowOff>0</xdr:rowOff>
                  </to>
                </anchor>
              </controlPr>
            </control>
          </mc:Choice>
        </mc:AlternateContent>
        <mc:AlternateContent xmlns:mc="http://schemas.openxmlformats.org/markup-compatibility/2006">
          <mc:Choice Requires="x14">
            <control shapeId="34849" r:id="rId36" name="Check Box 33">
              <controlPr locked="0" defaultSize="0" autoFill="0" autoLine="0" autoPict="0">
                <anchor moveWithCells="1">
                  <from>
                    <xdr:col>6</xdr:col>
                    <xdr:colOff>0</xdr:colOff>
                    <xdr:row>282</xdr:row>
                    <xdr:rowOff>7620</xdr:rowOff>
                  </from>
                  <to>
                    <xdr:col>6</xdr:col>
                    <xdr:colOff>304800</xdr:colOff>
                    <xdr:row>283</xdr:row>
                    <xdr:rowOff>7620</xdr:rowOff>
                  </to>
                </anchor>
              </controlPr>
            </control>
          </mc:Choice>
        </mc:AlternateContent>
        <mc:AlternateContent xmlns:mc="http://schemas.openxmlformats.org/markup-compatibility/2006">
          <mc:Choice Requires="x14">
            <control shapeId="34850" r:id="rId37" name="Check Box 34">
              <controlPr locked="0" defaultSize="0" autoFill="0" autoLine="0" autoPict="0">
                <anchor moveWithCells="1">
                  <from>
                    <xdr:col>6</xdr:col>
                    <xdr:colOff>7620</xdr:colOff>
                    <xdr:row>285</xdr:row>
                    <xdr:rowOff>0</xdr:rowOff>
                  </from>
                  <to>
                    <xdr:col>6</xdr:col>
                    <xdr:colOff>312420</xdr:colOff>
                    <xdr:row>286</xdr:row>
                    <xdr:rowOff>7620</xdr:rowOff>
                  </to>
                </anchor>
              </controlPr>
            </control>
          </mc:Choice>
        </mc:AlternateContent>
        <mc:AlternateContent xmlns:mc="http://schemas.openxmlformats.org/markup-compatibility/2006">
          <mc:Choice Requires="x14">
            <control shapeId="34851" r:id="rId38" name="Check Box 35">
              <controlPr locked="0" defaultSize="0" autoFill="0" autoLine="0" autoPict="0">
                <anchor moveWithCells="1">
                  <from>
                    <xdr:col>6</xdr:col>
                    <xdr:colOff>0</xdr:colOff>
                    <xdr:row>288</xdr:row>
                    <xdr:rowOff>0</xdr:rowOff>
                  </from>
                  <to>
                    <xdr:col>6</xdr:col>
                    <xdr:colOff>304800</xdr:colOff>
                    <xdr:row>289</xdr:row>
                    <xdr:rowOff>7620</xdr:rowOff>
                  </to>
                </anchor>
              </controlPr>
            </control>
          </mc:Choice>
        </mc:AlternateContent>
        <mc:AlternateContent xmlns:mc="http://schemas.openxmlformats.org/markup-compatibility/2006">
          <mc:Choice Requires="x14">
            <control shapeId="34852" r:id="rId39" name="Check Box 36">
              <controlPr locked="0" defaultSize="0" autoFill="0" autoLine="0" autoPict="0">
                <anchor moveWithCells="1">
                  <from>
                    <xdr:col>10</xdr:col>
                    <xdr:colOff>259080</xdr:colOff>
                    <xdr:row>394</xdr:row>
                    <xdr:rowOff>7620</xdr:rowOff>
                  </from>
                  <to>
                    <xdr:col>10</xdr:col>
                    <xdr:colOff>563880</xdr:colOff>
                    <xdr:row>394</xdr:row>
                    <xdr:rowOff>220980</xdr:rowOff>
                  </to>
                </anchor>
              </controlPr>
            </control>
          </mc:Choice>
        </mc:AlternateContent>
        <mc:AlternateContent xmlns:mc="http://schemas.openxmlformats.org/markup-compatibility/2006">
          <mc:Choice Requires="x14">
            <control shapeId="34853" r:id="rId40" name="Check Box 37">
              <controlPr locked="0" defaultSize="0" autoFill="0" autoLine="0" autoPict="0">
                <anchor moveWithCells="1">
                  <from>
                    <xdr:col>10</xdr:col>
                    <xdr:colOff>266700</xdr:colOff>
                    <xdr:row>395</xdr:row>
                    <xdr:rowOff>7620</xdr:rowOff>
                  </from>
                  <to>
                    <xdr:col>10</xdr:col>
                    <xdr:colOff>571500</xdr:colOff>
                    <xdr:row>395</xdr:row>
                    <xdr:rowOff>220980</xdr:rowOff>
                  </to>
                </anchor>
              </controlPr>
            </control>
          </mc:Choice>
        </mc:AlternateContent>
        <mc:AlternateContent xmlns:mc="http://schemas.openxmlformats.org/markup-compatibility/2006">
          <mc:Choice Requires="x14">
            <control shapeId="34854" r:id="rId41" name="Check Box 38">
              <controlPr locked="0" defaultSize="0" autoFill="0" autoLine="0" autoPict="0">
                <anchor moveWithCells="1">
                  <from>
                    <xdr:col>10</xdr:col>
                    <xdr:colOff>266700</xdr:colOff>
                    <xdr:row>396</xdr:row>
                    <xdr:rowOff>7620</xdr:rowOff>
                  </from>
                  <to>
                    <xdr:col>10</xdr:col>
                    <xdr:colOff>563880</xdr:colOff>
                    <xdr:row>396</xdr:row>
                    <xdr:rowOff>220980</xdr:rowOff>
                  </to>
                </anchor>
              </controlPr>
            </control>
          </mc:Choice>
        </mc:AlternateContent>
        <mc:AlternateContent xmlns:mc="http://schemas.openxmlformats.org/markup-compatibility/2006">
          <mc:Choice Requires="x14">
            <control shapeId="34855" r:id="rId42" name="Check Box 39">
              <controlPr locked="0" defaultSize="0" autoFill="0" autoLine="0" autoPict="0">
                <anchor moveWithCells="1">
                  <from>
                    <xdr:col>10</xdr:col>
                    <xdr:colOff>312420</xdr:colOff>
                    <xdr:row>401</xdr:row>
                    <xdr:rowOff>30480</xdr:rowOff>
                  </from>
                  <to>
                    <xdr:col>10</xdr:col>
                    <xdr:colOff>617220</xdr:colOff>
                    <xdr:row>402</xdr:row>
                    <xdr:rowOff>0</xdr:rowOff>
                  </to>
                </anchor>
              </controlPr>
            </control>
          </mc:Choice>
        </mc:AlternateContent>
        <mc:AlternateContent xmlns:mc="http://schemas.openxmlformats.org/markup-compatibility/2006">
          <mc:Choice Requires="x14">
            <control shapeId="34856" r:id="rId43" name="Check Box 40">
              <controlPr locked="0" defaultSize="0" autoFill="0" autoLine="0" autoPict="0">
                <anchor moveWithCells="1">
                  <from>
                    <xdr:col>6</xdr:col>
                    <xdr:colOff>83820</xdr:colOff>
                    <xdr:row>244</xdr:row>
                    <xdr:rowOff>213360</xdr:rowOff>
                  </from>
                  <to>
                    <xdr:col>6</xdr:col>
                    <xdr:colOff>388620</xdr:colOff>
                    <xdr:row>245</xdr:row>
                    <xdr:rowOff>220980</xdr:rowOff>
                  </to>
                </anchor>
              </controlPr>
            </control>
          </mc:Choice>
        </mc:AlternateContent>
        <mc:AlternateContent xmlns:mc="http://schemas.openxmlformats.org/markup-compatibility/2006">
          <mc:Choice Requires="x14">
            <control shapeId="34857" r:id="rId44" name="Check Box 41">
              <controlPr locked="0" defaultSize="0" autoFill="0" autoLine="0" autoPict="0">
                <anchor moveWithCells="1">
                  <from>
                    <xdr:col>9</xdr:col>
                    <xdr:colOff>60960</xdr:colOff>
                    <xdr:row>244</xdr:row>
                    <xdr:rowOff>213360</xdr:rowOff>
                  </from>
                  <to>
                    <xdr:col>10</xdr:col>
                    <xdr:colOff>38100</xdr:colOff>
                    <xdr:row>246</xdr:row>
                    <xdr:rowOff>7620</xdr:rowOff>
                  </to>
                </anchor>
              </controlPr>
            </control>
          </mc:Choice>
        </mc:AlternateContent>
        <mc:AlternateContent xmlns:mc="http://schemas.openxmlformats.org/markup-compatibility/2006">
          <mc:Choice Requires="x14">
            <control shapeId="34858" r:id="rId45" name="Check Box 42">
              <controlPr locked="0" defaultSize="0" autoFill="0" autoLine="0" autoPict="0">
                <anchor moveWithCells="1">
                  <from>
                    <xdr:col>6</xdr:col>
                    <xdr:colOff>746760</xdr:colOff>
                    <xdr:row>245</xdr:row>
                    <xdr:rowOff>220980</xdr:rowOff>
                  </from>
                  <to>
                    <xdr:col>6</xdr:col>
                    <xdr:colOff>952500</xdr:colOff>
                    <xdr:row>246</xdr:row>
                    <xdr:rowOff>220980</xdr:rowOff>
                  </to>
                </anchor>
              </controlPr>
            </control>
          </mc:Choice>
        </mc:AlternateContent>
        <mc:AlternateContent xmlns:mc="http://schemas.openxmlformats.org/markup-compatibility/2006">
          <mc:Choice Requires="x14">
            <control shapeId="34859" r:id="rId46" name="Check Box 43">
              <controlPr locked="0" defaultSize="0" autoFill="0" autoLine="0" autoPict="0">
                <anchor moveWithCells="1">
                  <from>
                    <xdr:col>9</xdr:col>
                    <xdr:colOff>60960</xdr:colOff>
                    <xdr:row>245</xdr:row>
                    <xdr:rowOff>220980</xdr:rowOff>
                  </from>
                  <to>
                    <xdr:col>10</xdr:col>
                    <xdr:colOff>38100</xdr:colOff>
                    <xdr:row>247</xdr:row>
                    <xdr:rowOff>7620</xdr:rowOff>
                  </to>
                </anchor>
              </controlPr>
            </control>
          </mc:Choice>
        </mc:AlternateContent>
        <mc:AlternateContent xmlns:mc="http://schemas.openxmlformats.org/markup-compatibility/2006">
          <mc:Choice Requires="x14">
            <control shapeId="34860" r:id="rId47" name="Check Box 44">
              <controlPr locked="0" defaultSize="0" autoFill="0" autoLine="0" autoPict="0">
                <anchor moveWithCells="1">
                  <from>
                    <xdr:col>10</xdr:col>
                    <xdr:colOff>693420</xdr:colOff>
                    <xdr:row>245</xdr:row>
                    <xdr:rowOff>220980</xdr:rowOff>
                  </from>
                  <to>
                    <xdr:col>10</xdr:col>
                    <xdr:colOff>914400</xdr:colOff>
                    <xdr:row>246</xdr:row>
                    <xdr:rowOff>220980</xdr:rowOff>
                  </to>
                </anchor>
              </controlPr>
            </control>
          </mc:Choice>
        </mc:AlternateContent>
        <mc:AlternateContent xmlns:mc="http://schemas.openxmlformats.org/markup-compatibility/2006">
          <mc:Choice Requires="x14">
            <control shapeId="34861" r:id="rId48" name="Check Box 45">
              <controlPr locked="0" defaultSize="0" autoFill="0" autoLine="0" autoPict="0">
                <anchor moveWithCells="1">
                  <from>
                    <xdr:col>6</xdr:col>
                    <xdr:colOff>83820</xdr:colOff>
                    <xdr:row>243</xdr:row>
                    <xdr:rowOff>213360</xdr:rowOff>
                  </from>
                  <to>
                    <xdr:col>6</xdr:col>
                    <xdr:colOff>388620</xdr:colOff>
                    <xdr:row>244</xdr:row>
                    <xdr:rowOff>220980</xdr:rowOff>
                  </to>
                </anchor>
              </controlPr>
            </control>
          </mc:Choice>
        </mc:AlternateContent>
        <mc:AlternateContent xmlns:mc="http://schemas.openxmlformats.org/markup-compatibility/2006">
          <mc:Choice Requires="x14">
            <control shapeId="34862" r:id="rId49" name="Check Box 46">
              <controlPr locked="0" defaultSize="0" autoFill="0" autoLine="0" autoPict="0">
                <anchor moveWithCells="1">
                  <from>
                    <xdr:col>9</xdr:col>
                    <xdr:colOff>60960</xdr:colOff>
                    <xdr:row>243</xdr:row>
                    <xdr:rowOff>213360</xdr:rowOff>
                  </from>
                  <to>
                    <xdr:col>10</xdr:col>
                    <xdr:colOff>38100</xdr:colOff>
                    <xdr:row>245</xdr:row>
                    <xdr:rowOff>7620</xdr:rowOff>
                  </to>
                </anchor>
              </controlPr>
            </control>
          </mc:Choice>
        </mc:AlternateContent>
        <mc:AlternateContent xmlns:mc="http://schemas.openxmlformats.org/markup-compatibility/2006">
          <mc:Choice Requires="x14">
            <control shapeId="34863" r:id="rId50" name="Check Box 47">
              <controlPr locked="0" defaultSize="0" autoFill="0" autoLine="0" autoPict="0">
                <anchor moveWithCells="1">
                  <from>
                    <xdr:col>6</xdr:col>
                    <xdr:colOff>68580</xdr:colOff>
                    <xdr:row>333</xdr:row>
                    <xdr:rowOff>220980</xdr:rowOff>
                  </from>
                  <to>
                    <xdr:col>6</xdr:col>
                    <xdr:colOff>373380</xdr:colOff>
                    <xdr:row>334</xdr:row>
                    <xdr:rowOff>213360</xdr:rowOff>
                  </to>
                </anchor>
              </controlPr>
            </control>
          </mc:Choice>
        </mc:AlternateContent>
        <mc:AlternateContent xmlns:mc="http://schemas.openxmlformats.org/markup-compatibility/2006">
          <mc:Choice Requires="x14">
            <control shapeId="34864" r:id="rId51" name="Check Box 48">
              <controlPr locked="0" defaultSize="0" autoFill="0" autoLine="0" autoPict="0">
                <anchor moveWithCells="1">
                  <from>
                    <xdr:col>6</xdr:col>
                    <xdr:colOff>800100</xdr:colOff>
                    <xdr:row>335</xdr:row>
                    <xdr:rowOff>0</xdr:rowOff>
                  </from>
                  <to>
                    <xdr:col>6</xdr:col>
                    <xdr:colOff>960120</xdr:colOff>
                    <xdr:row>335</xdr:row>
                    <xdr:rowOff>213360</xdr:rowOff>
                  </to>
                </anchor>
              </controlPr>
            </control>
          </mc:Choice>
        </mc:AlternateContent>
        <mc:AlternateContent xmlns:mc="http://schemas.openxmlformats.org/markup-compatibility/2006">
          <mc:Choice Requires="x14">
            <control shapeId="34865" r:id="rId52" name="Check Box 49">
              <controlPr locked="0" defaultSize="0" autoFill="0" autoLine="0" autoPict="0">
                <anchor moveWithCells="1">
                  <from>
                    <xdr:col>9</xdr:col>
                    <xdr:colOff>45720</xdr:colOff>
                    <xdr:row>335</xdr:row>
                    <xdr:rowOff>0</xdr:rowOff>
                  </from>
                  <to>
                    <xdr:col>10</xdr:col>
                    <xdr:colOff>30480</xdr:colOff>
                    <xdr:row>335</xdr:row>
                    <xdr:rowOff>213360</xdr:rowOff>
                  </to>
                </anchor>
              </controlPr>
            </control>
          </mc:Choice>
        </mc:AlternateContent>
        <mc:AlternateContent xmlns:mc="http://schemas.openxmlformats.org/markup-compatibility/2006">
          <mc:Choice Requires="x14">
            <control shapeId="34866" r:id="rId53" name="Check Box 50">
              <controlPr locked="0" defaultSize="0" autoFill="0" autoLine="0" autoPict="0">
                <anchor moveWithCells="1">
                  <from>
                    <xdr:col>10</xdr:col>
                    <xdr:colOff>708660</xdr:colOff>
                    <xdr:row>335</xdr:row>
                    <xdr:rowOff>0</xdr:rowOff>
                  </from>
                  <to>
                    <xdr:col>10</xdr:col>
                    <xdr:colOff>922020</xdr:colOff>
                    <xdr:row>335</xdr:row>
                    <xdr:rowOff>213360</xdr:rowOff>
                  </to>
                </anchor>
              </controlPr>
            </control>
          </mc:Choice>
        </mc:AlternateContent>
        <mc:AlternateContent xmlns:mc="http://schemas.openxmlformats.org/markup-compatibility/2006">
          <mc:Choice Requires="x14">
            <control shapeId="34867" r:id="rId54" name="Check Box 51">
              <controlPr locked="0" defaultSize="0" autoFill="0" autoLine="0" autoPict="0">
                <anchor moveWithCells="1">
                  <from>
                    <xdr:col>6</xdr:col>
                    <xdr:colOff>68580</xdr:colOff>
                    <xdr:row>332</xdr:row>
                    <xdr:rowOff>220980</xdr:rowOff>
                  </from>
                  <to>
                    <xdr:col>6</xdr:col>
                    <xdr:colOff>373380</xdr:colOff>
                    <xdr:row>333</xdr:row>
                    <xdr:rowOff>220980</xdr:rowOff>
                  </to>
                </anchor>
              </controlPr>
            </control>
          </mc:Choice>
        </mc:AlternateContent>
        <mc:AlternateContent xmlns:mc="http://schemas.openxmlformats.org/markup-compatibility/2006">
          <mc:Choice Requires="x14">
            <control shapeId="34868" r:id="rId55" name="Check Box 52">
              <controlPr locked="0" defaultSize="0" autoFill="0" autoLine="0" autoPict="0">
                <anchor moveWithCells="1">
                  <from>
                    <xdr:col>9</xdr:col>
                    <xdr:colOff>45720</xdr:colOff>
                    <xdr:row>332</xdr:row>
                    <xdr:rowOff>220980</xdr:rowOff>
                  </from>
                  <to>
                    <xdr:col>10</xdr:col>
                    <xdr:colOff>30480</xdr:colOff>
                    <xdr:row>333</xdr:row>
                    <xdr:rowOff>220980</xdr:rowOff>
                  </to>
                </anchor>
              </controlPr>
            </control>
          </mc:Choice>
        </mc:AlternateContent>
        <mc:AlternateContent xmlns:mc="http://schemas.openxmlformats.org/markup-compatibility/2006">
          <mc:Choice Requires="x14">
            <control shapeId="34869" r:id="rId56" name="Check Box 53">
              <controlPr locked="0" defaultSize="0" autoFill="0" autoLine="0" autoPict="0">
                <anchor moveWithCells="1">
                  <from>
                    <xdr:col>6</xdr:col>
                    <xdr:colOff>7620</xdr:colOff>
                    <xdr:row>99</xdr:row>
                    <xdr:rowOff>7620</xdr:rowOff>
                  </from>
                  <to>
                    <xdr:col>6</xdr:col>
                    <xdr:colOff>312420</xdr:colOff>
                    <xdr:row>100</xdr:row>
                    <xdr:rowOff>22860</xdr:rowOff>
                  </to>
                </anchor>
              </controlPr>
            </control>
          </mc:Choice>
        </mc:AlternateContent>
        <mc:AlternateContent xmlns:mc="http://schemas.openxmlformats.org/markup-compatibility/2006">
          <mc:Choice Requires="x14">
            <control shapeId="34870" r:id="rId57" name="Check Box 54">
              <controlPr locked="0" defaultSize="0" autoFill="0" autoLine="0" autoPict="0">
                <anchor moveWithCells="1">
                  <from>
                    <xdr:col>6</xdr:col>
                    <xdr:colOff>7620</xdr:colOff>
                    <xdr:row>101</xdr:row>
                    <xdr:rowOff>220980</xdr:rowOff>
                  </from>
                  <to>
                    <xdr:col>6</xdr:col>
                    <xdr:colOff>312420</xdr:colOff>
                    <xdr:row>103</xdr:row>
                    <xdr:rowOff>0</xdr:rowOff>
                  </to>
                </anchor>
              </controlPr>
            </control>
          </mc:Choice>
        </mc:AlternateContent>
        <mc:AlternateContent xmlns:mc="http://schemas.openxmlformats.org/markup-compatibility/2006">
          <mc:Choice Requires="x14">
            <control shapeId="34871" r:id="rId58" name="Check Box 55">
              <controlPr locked="0" defaultSize="0" autoFill="0" autoLine="0" autoPict="0">
                <anchor moveWithCells="1">
                  <from>
                    <xdr:col>9</xdr:col>
                    <xdr:colOff>60960</xdr:colOff>
                    <xdr:row>144</xdr:row>
                    <xdr:rowOff>0</xdr:rowOff>
                  </from>
                  <to>
                    <xdr:col>10</xdr:col>
                    <xdr:colOff>38100</xdr:colOff>
                    <xdr:row>145</xdr:row>
                    <xdr:rowOff>7620</xdr:rowOff>
                  </to>
                </anchor>
              </controlPr>
            </control>
          </mc:Choice>
        </mc:AlternateContent>
        <mc:AlternateContent xmlns:mc="http://schemas.openxmlformats.org/markup-compatibility/2006">
          <mc:Choice Requires="x14">
            <control shapeId="34872" r:id="rId59" name="Check Box 56">
              <controlPr locked="0" defaultSize="0" autoFill="0" autoLine="0" autoPict="0">
                <anchor moveWithCells="1">
                  <from>
                    <xdr:col>9</xdr:col>
                    <xdr:colOff>60960</xdr:colOff>
                    <xdr:row>145</xdr:row>
                    <xdr:rowOff>0</xdr:rowOff>
                  </from>
                  <to>
                    <xdr:col>10</xdr:col>
                    <xdr:colOff>38100</xdr:colOff>
                    <xdr:row>146</xdr:row>
                    <xdr:rowOff>7620</xdr:rowOff>
                  </to>
                </anchor>
              </controlPr>
            </control>
          </mc:Choice>
        </mc:AlternateContent>
        <mc:AlternateContent xmlns:mc="http://schemas.openxmlformats.org/markup-compatibility/2006">
          <mc:Choice Requires="x14">
            <control shapeId="34873" r:id="rId60" name="Check Box 57">
              <controlPr locked="0" defaultSize="0" autoFill="0" autoLine="0" autoPict="0">
                <anchor moveWithCells="1">
                  <from>
                    <xdr:col>6</xdr:col>
                    <xdr:colOff>68580</xdr:colOff>
                    <xdr:row>144</xdr:row>
                    <xdr:rowOff>220980</xdr:rowOff>
                  </from>
                  <to>
                    <xdr:col>6</xdr:col>
                    <xdr:colOff>373380</xdr:colOff>
                    <xdr:row>146</xdr:row>
                    <xdr:rowOff>0</xdr:rowOff>
                  </to>
                </anchor>
              </controlPr>
            </control>
          </mc:Choice>
        </mc:AlternateContent>
        <mc:AlternateContent xmlns:mc="http://schemas.openxmlformats.org/markup-compatibility/2006">
          <mc:Choice Requires="x14">
            <control shapeId="34874" r:id="rId61" name="Check Box 58">
              <controlPr locked="0" defaultSize="0" autoFill="0" autoLine="0" autoPict="0">
                <anchor moveWithCells="1">
                  <from>
                    <xdr:col>6</xdr:col>
                    <xdr:colOff>68580</xdr:colOff>
                    <xdr:row>144</xdr:row>
                    <xdr:rowOff>7620</xdr:rowOff>
                  </from>
                  <to>
                    <xdr:col>6</xdr:col>
                    <xdr:colOff>373380</xdr:colOff>
                    <xdr:row>145</xdr:row>
                    <xdr:rowOff>22860</xdr:rowOff>
                  </to>
                </anchor>
              </controlPr>
            </control>
          </mc:Choice>
        </mc:AlternateContent>
        <mc:AlternateContent xmlns:mc="http://schemas.openxmlformats.org/markup-compatibility/2006">
          <mc:Choice Requires="x14">
            <control shapeId="34875" r:id="rId62" name="Check Box 59">
              <controlPr locked="0" defaultSize="0" autoFill="0" autoLine="0" autoPict="0">
                <anchor moveWithCells="1">
                  <from>
                    <xdr:col>5</xdr:col>
                    <xdr:colOff>30480</xdr:colOff>
                    <xdr:row>401</xdr:row>
                    <xdr:rowOff>22860</xdr:rowOff>
                  </from>
                  <to>
                    <xdr:col>6</xdr:col>
                    <xdr:colOff>60960</xdr:colOff>
                    <xdr:row>401</xdr:row>
                    <xdr:rowOff>220980</xdr:rowOff>
                  </to>
                </anchor>
              </controlPr>
            </control>
          </mc:Choice>
        </mc:AlternateContent>
        <mc:AlternateContent xmlns:mc="http://schemas.openxmlformats.org/markup-compatibility/2006">
          <mc:Choice Requires="x14">
            <control shapeId="34876" r:id="rId63" name="Check Box 60">
              <controlPr locked="0" defaultSize="0" autoFill="0" autoLine="0" autoPict="0">
                <anchor moveWithCells="1">
                  <from>
                    <xdr:col>10</xdr:col>
                    <xdr:colOff>266700</xdr:colOff>
                    <xdr:row>397</xdr:row>
                    <xdr:rowOff>0</xdr:rowOff>
                  </from>
                  <to>
                    <xdr:col>10</xdr:col>
                    <xdr:colOff>563880</xdr:colOff>
                    <xdr:row>397</xdr:row>
                    <xdr:rowOff>213360</xdr:rowOff>
                  </to>
                </anchor>
              </controlPr>
            </control>
          </mc:Choice>
        </mc:AlternateContent>
        <mc:AlternateContent xmlns:mc="http://schemas.openxmlformats.org/markup-compatibility/2006">
          <mc:Choice Requires="x14">
            <control shapeId="34877" r:id="rId64" name="Check Box 61">
              <controlPr locked="0" defaultSize="0" autoFill="0" autoLine="0" autoPict="0">
                <anchor moveWithCells="1">
                  <from>
                    <xdr:col>14</xdr:col>
                    <xdr:colOff>45720</xdr:colOff>
                    <xdr:row>261</xdr:row>
                    <xdr:rowOff>0</xdr:rowOff>
                  </from>
                  <to>
                    <xdr:col>15</xdr:col>
                    <xdr:colOff>68580</xdr:colOff>
                    <xdr:row>262</xdr:row>
                    <xdr:rowOff>0</xdr:rowOff>
                  </to>
                </anchor>
              </controlPr>
            </control>
          </mc:Choice>
        </mc:AlternateContent>
        <mc:AlternateContent xmlns:mc="http://schemas.openxmlformats.org/markup-compatibility/2006">
          <mc:Choice Requires="x14">
            <control shapeId="34879" r:id="rId65" name="Check Box 63">
              <controlPr locked="0" defaultSize="0" autoFill="0" autoLine="0" autoPict="0">
                <anchor moveWithCells="1">
                  <from>
                    <xdr:col>14</xdr:col>
                    <xdr:colOff>45720</xdr:colOff>
                    <xdr:row>264</xdr:row>
                    <xdr:rowOff>0</xdr:rowOff>
                  </from>
                  <to>
                    <xdr:col>15</xdr:col>
                    <xdr:colOff>68580</xdr:colOff>
                    <xdr:row>265</xdr:row>
                    <xdr:rowOff>0</xdr:rowOff>
                  </to>
                </anchor>
              </controlPr>
            </control>
          </mc:Choice>
        </mc:AlternateContent>
        <mc:AlternateContent xmlns:mc="http://schemas.openxmlformats.org/markup-compatibility/2006">
          <mc:Choice Requires="x14">
            <control shapeId="34880" r:id="rId66" name="Check Box 64">
              <controlPr locked="0" defaultSize="0" autoFill="0" autoLine="0" autoPict="0">
                <anchor moveWithCells="1">
                  <from>
                    <xdr:col>14</xdr:col>
                    <xdr:colOff>45720</xdr:colOff>
                    <xdr:row>267</xdr:row>
                    <xdr:rowOff>0</xdr:rowOff>
                  </from>
                  <to>
                    <xdr:col>15</xdr:col>
                    <xdr:colOff>68580</xdr:colOff>
                    <xdr:row>268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検査チェックリスト (現場用)</vt:lpstr>
      <vt:lpstr>'検査チェックリスト (現場用)'!Print_Area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hana06</dc:creator>
  <cp:lastModifiedBy>大塚 正和</cp:lastModifiedBy>
  <cp:lastPrinted>2022-03-02T05:36:41Z</cp:lastPrinted>
  <dcterms:created xsi:type="dcterms:W3CDTF">2008-07-04T08:01:50Z</dcterms:created>
  <dcterms:modified xsi:type="dcterms:W3CDTF">2025-06-18T06:16:14Z</dcterms:modified>
</cp:coreProperties>
</file>